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02"/>
  <workbookPr/>
  <mc:AlternateContent xmlns:mc="http://schemas.openxmlformats.org/markup-compatibility/2006">
    <mc:Choice Requires="x15">
      <x15ac:absPath xmlns:x15ac="http://schemas.microsoft.com/office/spreadsheetml/2010/11/ac" url="https://brde365.sharepoint.com/sites/PPPRS/Documentos Partilhados/Edital - Educação/"/>
    </mc:Choice>
  </mc:AlternateContent>
  <xr:revisionPtr revIDLastSave="131" documentId="8_{2FA34107-9548-4F37-8E80-716A03FDD358}" xr6:coauthVersionLast="47" xr6:coauthVersionMax="47" xr10:uidLastSave="{54160D6C-0E04-4713-A4D6-AA039592735C}"/>
  <bookViews>
    <workbookView xWindow="-108" yWindow="-108" windowWidth="23256" windowHeight="13896" firstSheet="1" activeTab="1" xr2:uid="{00000000-000D-0000-FFFF-FFFF00000000}"/>
  </bookViews>
  <sheets>
    <sheet name="TabelaPreenchidaTeste" sheetId="2" state="hidden" r:id="rId1"/>
    <sheet name="TabelaFinal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3" l="1"/>
  <c r="H38" i="3"/>
  <c r="H40" i="3"/>
  <c r="J40" i="3"/>
  <c r="K28" i="3"/>
  <c r="K27" i="3"/>
  <c r="K24" i="3"/>
  <c r="K23" i="3"/>
  <c r="K20" i="3"/>
  <c r="K19" i="3"/>
  <c r="O28" i="3"/>
  <c r="O27" i="3"/>
  <c r="K27" i="2"/>
  <c r="K23" i="2"/>
  <c r="K19" i="2"/>
  <c r="K26" i="2"/>
  <c r="K22" i="2"/>
  <c r="K18" i="2"/>
  <c r="K29" i="3" l="1"/>
  <c r="L28" i="2"/>
  <c r="J25" i="2"/>
  <c r="J24" i="2"/>
  <c r="J26" i="2"/>
  <c r="J22" i="2"/>
  <c r="J18" i="2"/>
  <c r="J12" i="2"/>
  <c r="J27" i="2"/>
  <c r="J23" i="2"/>
  <c r="J19" i="2"/>
  <c r="J17" i="2"/>
  <c r="J13" i="2"/>
  <c r="J35" i="2"/>
  <c r="H35" i="2"/>
  <c r="J21" i="2"/>
  <c r="J20" i="2"/>
  <c r="J16" i="2"/>
  <c r="J15" i="2"/>
  <c r="J14" i="2"/>
  <c r="J11" i="2"/>
  <c r="J10" i="2"/>
  <c r="J9" i="2"/>
  <c r="J8" i="2"/>
  <c r="J7" i="2"/>
  <c r="J6" i="2"/>
  <c r="O32" i="2" l="1"/>
  <c r="O33" i="2"/>
  <c r="L27" i="2"/>
  <c r="M27" i="2" s="1"/>
</calcChain>
</file>

<file path=xl/sharedStrings.xml><?xml version="1.0" encoding="utf-8"?>
<sst xmlns="http://schemas.openxmlformats.org/spreadsheetml/2006/main" count="189" uniqueCount="78">
  <si>
    <t>TABELA DE PRODUTOS E SERVIÇOS - BRDE</t>
  </si>
  <si>
    <r>
      <t xml:space="preserve">* </t>
    </r>
    <r>
      <rPr>
        <b/>
        <sz val="11"/>
        <rFont val="Calibri"/>
        <family val="2"/>
        <scheme val="minor"/>
      </rPr>
      <t xml:space="preserve">PREÇOS  </t>
    </r>
    <r>
      <rPr>
        <sz val="11"/>
        <rFont val="Calibri"/>
        <family val="2"/>
        <scheme val="minor"/>
      </rPr>
      <t xml:space="preserve">para </t>
    </r>
    <r>
      <rPr>
        <b/>
        <sz val="11"/>
        <rFont val="Calibri"/>
        <family val="2"/>
        <scheme val="minor"/>
      </rPr>
      <t>PROJETOS</t>
    </r>
    <r>
      <rPr>
        <sz val="11"/>
        <rFont val="Calibri"/>
        <family val="2"/>
        <scheme val="minor"/>
      </rPr>
      <t xml:space="preserve"> de 10 </t>
    </r>
    <r>
      <rPr>
        <b/>
        <sz val="11"/>
        <rFont val="Calibri"/>
        <family val="2"/>
        <scheme val="minor"/>
      </rPr>
      <t xml:space="preserve">UNIDADES EDUCACIONAIS </t>
    </r>
    <r>
      <rPr>
        <sz val="11"/>
        <rFont val="Calibri"/>
        <family val="2"/>
        <scheme val="minor"/>
      </rPr>
      <t>em município, para os serviços e para os produtos nas quantidades indicadas</t>
    </r>
  </si>
  <si>
    <t>FASE</t>
  </si>
  <si>
    <t>ETAPA</t>
  </si>
  <si>
    <t>PRODUTO</t>
  </si>
  <si>
    <t>Item TR</t>
  </si>
  <si>
    <t>Prazo</t>
  </si>
  <si>
    <t>Quantidade</t>
  </si>
  <si>
    <t>PREÇO* (R$)</t>
  </si>
  <si>
    <t>PLANEJAMENTO, DIAGNÓSTICO E PRÉ-VIABILIDADE</t>
  </si>
  <si>
    <t>Relatório de Avaliação Preliminar do Projeto</t>
  </si>
  <si>
    <t>6.1</t>
  </si>
  <si>
    <t>Relatório de Estudo de Demanda</t>
  </si>
  <si>
    <t>6.2</t>
  </si>
  <si>
    <t>Relatório de Diagnóstico Jurídico e Institucional</t>
  </si>
  <si>
    <t>6.3</t>
  </si>
  <si>
    <t>2.1</t>
  </si>
  <si>
    <t>Relatório de Situação e Viabilidade de Uso dos Terrenos</t>
  </si>
  <si>
    <t>6.4</t>
  </si>
  <si>
    <t>Relatório de Arquitetura e Engenharia</t>
  </si>
  <si>
    <t>6.5</t>
  </si>
  <si>
    <t>2.2</t>
  </si>
  <si>
    <t>Relatório de Avaliação dos Serviços Escolares e Plano Operacional de Serviços Não-Pedagógicos</t>
  </si>
  <si>
    <t>6.6</t>
  </si>
  <si>
    <t>PMO - Etapa 1</t>
  </si>
  <si>
    <t>7.1</t>
  </si>
  <si>
    <t>-</t>
  </si>
  <si>
    <t>Assessoria Jurídica - Etapa 1</t>
  </si>
  <si>
    <t>7.2</t>
  </si>
  <si>
    <t>EVTEA E ESTRUTURAÇÃO DO CONTRATO</t>
  </si>
  <si>
    <t>Estrutura de Garantias e Minutas de Projetos de Lei e Atos Normativos</t>
  </si>
  <si>
    <t>6.7</t>
  </si>
  <si>
    <t xml:space="preserve">Relatório de Plano de Negócios e Avaliação Econômico-Financeira </t>
  </si>
  <si>
    <t>6.8</t>
  </si>
  <si>
    <r>
      <t xml:space="preserve">Relatório de </t>
    </r>
    <r>
      <rPr>
        <i/>
        <sz val="10"/>
        <rFont val="Calibri"/>
        <family val="2"/>
        <scheme val="minor"/>
      </rPr>
      <t>Value for Money</t>
    </r>
  </si>
  <si>
    <t>6.9</t>
  </si>
  <si>
    <t>Minutas de Edital, Contrato e Anexos</t>
  </si>
  <si>
    <t>6.10</t>
  </si>
  <si>
    <t>PMO - Etapa 2</t>
  </si>
  <si>
    <t>Assessoria Jurídica - Etapa 2</t>
  </si>
  <si>
    <t>VALIDAÇÃO EXTERNA</t>
  </si>
  <si>
    <t>Consulta e Audiência Pública</t>
  </si>
  <si>
    <t>6.11</t>
  </si>
  <si>
    <t>Interação com Potenciais Investidores</t>
  </si>
  <si>
    <t>6.12</t>
  </si>
  <si>
    <t>PMO - Etapa 3</t>
  </si>
  <si>
    <t>Assessoria Jurídica - Etapa 3</t>
  </si>
  <si>
    <t>LICITAÇÃO E CONTRATAÇÃO</t>
  </si>
  <si>
    <t>Preparação da Gestão Contratual</t>
  </si>
  <si>
    <t>6.13</t>
  </si>
  <si>
    <t>Suporte ao Procedimento Licitatório</t>
  </si>
  <si>
    <t>6.14</t>
  </si>
  <si>
    <t>PMO - Etapa 4</t>
  </si>
  <si>
    <t>Assessoria Jurídica - Etapa 4</t>
  </si>
  <si>
    <t>VALOR DE PROJETO DE 10 UNIDADES (R$)</t>
  </si>
  <si>
    <t>Teste</t>
  </si>
  <si>
    <t>Total PMO</t>
  </si>
  <si>
    <t>Fator Quantidade de Unidades Educacionais</t>
  </si>
  <si>
    <t>Total AJ</t>
  </si>
  <si>
    <t>Quantidade UEs Contrato</t>
  </si>
  <si>
    <r>
      <rPr>
        <sz val="11"/>
        <color rgb="FF000000"/>
        <rFont val="Calibri"/>
        <scheme val="minor"/>
      </rPr>
      <t xml:space="preserve">*PERCENTUAL a ser pago para cada </t>
    </r>
    <r>
      <rPr>
        <b/>
        <sz val="11"/>
        <color rgb="FF000000"/>
        <rFont val="Calibri"/>
        <scheme val="minor"/>
      </rPr>
      <t xml:space="preserve">PRODUTO </t>
    </r>
    <r>
      <rPr>
        <sz val="11"/>
        <color rgb="FF000000"/>
        <rFont val="Calibri"/>
        <scheme val="minor"/>
      </rPr>
      <t xml:space="preserve">para </t>
    </r>
    <r>
      <rPr>
        <b/>
        <sz val="11"/>
        <color rgb="FF000000"/>
        <rFont val="Calibri"/>
        <scheme val="minor"/>
      </rPr>
      <t>PROJETOS</t>
    </r>
    <r>
      <rPr>
        <sz val="11"/>
        <color rgb="FF000000"/>
        <rFont val="Calibri"/>
        <scheme val="minor"/>
      </rPr>
      <t xml:space="preserve"> de 10 </t>
    </r>
    <r>
      <rPr>
        <b/>
        <sz val="11"/>
        <color rgb="FF000000"/>
        <rFont val="Calibri"/>
        <scheme val="minor"/>
      </rPr>
      <t xml:space="preserve">UNIDADES EDUCACIONAIS </t>
    </r>
    <r>
      <rPr>
        <sz val="11"/>
        <color rgb="FF000000"/>
        <rFont val="Calibri"/>
        <scheme val="minor"/>
      </rPr>
      <t>em município, para os serviços e para os produtos nas quantidades indicadas</t>
    </r>
  </si>
  <si>
    <t>Valor a ser pago pelo PRODUTO</t>
  </si>
  <si>
    <t>% Pagto</t>
  </si>
  <si>
    <t>Relatório de Planejamento do Projeto</t>
  </si>
  <si>
    <r>
      <rPr>
        <sz val="10"/>
        <color rgb="FF000000"/>
        <rFont val="Calibri"/>
        <scheme val="minor"/>
      </rPr>
      <t xml:space="preserve">Relatório de </t>
    </r>
    <r>
      <rPr>
        <i/>
        <sz val="10"/>
        <color rgb="FF000000"/>
        <rFont val="Calibri"/>
        <scheme val="minor"/>
      </rPr>
      <t>Value for Money</t>
    </r>
  </si>
  <si>
    <t>6.15</t>
  </si>
  <si>
    <t>CRITÉRIO DE JULGAMENTO DA PROPOSTA - MENOR PREÇO PARA PROJETO MÍNIMO DE 10 UNIDADES EDUCACIONAIS</t>
  </si>
  <si>
    <t>VALOR DE PROJETO DE 10 UNIDADES EDUCACIONAIS (R$)</t>
  </si>
  <si>
    <t>Fator Quantidade de Unidades Educacionais Adicionais</t>
  </si>
  <si>
    <t>Entre 11 e 30 UEs</t>
  </si>
  <si>
    <t>a cada UE adicional</t>
  </si>
  <si>
    <t>Entre 31 e 45 UEs</t>
  </si>
  <si>
    <t>Entre 46 e 70 UEs</t>
  </si>
  <si>
    <t>VALOR REFERÊNCIA PARA O VALOR GLOBAL DO CONTRATO</t>
  </si>
  <si>
    <t>Quantidade de UEs para o Projeto de Referência</t>
  </si>
  <si>
    <t xml:space="preserve">UEs </t>
  </si>
  <si>
    <t>Número de Projetos dentro do Contrato</t>
  </si>
  <si>
    <t>Projetos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</si>
</sst>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\-#,##0.00\ "/>
    <numFmt numFmtId="165" formatCode="_-* #,##0_-;\-* #,##0_-;_-* &quot;-&quot;??_-;_-@_-"/>
    <numFmt numFmtId="166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scheme val="minor"/>
    </font>
    <font>
      <sz val="10"/>
      <color rgb="FF000000"/>
      <name val="Calibri"/>
      <scheme val="minor"/>
    </font>
    <font>
      <i/>
      <sz val="10"/>
      <color rgb="FF00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 wrapText="1" shrinkToFit="1"/>
    </xf>
    <xf numFmtId="164" fontId="4" fillId="5" borderId="1" xfId="2" applyNumberFormat="1" applyFont="1" applyFill="1" applyBorder="1" applyAlignment="1" applyProtection="1">
      <alignment horizontal="center" vertical="center"/>
      <protection locked="0"/>
    </xf>
    <xf numFmtId="0" fontId="4" fillId="3" borderId="0" xfId="1" applyFont="1" applyFill="1" applyAlignment="1">
      <alignment horizontal="center" vertical="center" wrapText="1" shrinkToFit="1"/>
    </xf>
    <xf numFmtId="0" fontId="10" fillId="3" borderId="0" xfId="1" applyFont="1" applyFill="1" applyAlignment="1">
      <alignment vertical="center"/>
    </xf>
    <xf numFmtId="0" fontId="10" fillId="3" borderId="0" xfId="1" applyFont="1" applyFill="1" applyAlignment="1">
      <alignment horizontal="right" vertical="center"/>
    </xf>
    <xf numFmtId="44" fontId="10" fillId="6" borderId="1" xfId="3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1" fillId="0" borderId="0" xfId="0" applyFont="1" applyAlignment="1">
      <alignment horizontal="right"/>
    </xf>
    <xf numFmtId="10" fontId="11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right"/>
    </xf>
    <xf numFmtId="44" fontId="12" fillId="0" borderId="0" xfId="3" applyFont="1"/>
    <xf numFmtId="0" fontId="4" fillId="3" borderId="0" xfId="1" applyFont="1" applyFill="1" applyAlignment="1">
      <alignment horizontal="center" vertical="center"/>
    </xf>
    <xf numFmtId="164" fontId="4" fillId="5" borderId="0" xfId="2" applyNumberFormat="1" applyFont="1" applyFill="1" applyBorder="1" applyAlignment="1" applyProtection="1">
      <alignment horizontal="center" vertical="center"/>
      <protection locked="0"/>
    </xf>
    <xf numFmtId="10" fontId="11" fillId="0" borderId="0" xfId="5" applyNumberFormat="1" applyFont="1"/>
    <xf numFmtId="0" fontId="9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 wrapText="1" shrinkToFit="1"/>
    </xf>
    <xf numFmtId="165" fontId="0" fillId="0" borderId="0" xfId="4" applyNumberFormat="1" applyFont="1"/>
    <xf numFmtId="0" fontId="4" fillId="0" borderId="1" xfId="1" applyFont="1" applyBorder="1" applyAlignment="1">
      <alignment horizontal="center" vertical="center" wrapText="1" shrinkToFit="1"/>
    </xf>
    <xf numFmtId="0" fontId="12" fillId="7" borderId="0" xfId="0" applyFont="1" applyFill="1"/>
    <xf numFmtId="44" fontId="12" fillId="7" borderId="0" xfId="3" applyFont="1" applyFill="1"/>
    <xf numFmtId="10" fontId="11" fillId="0" borderId="0" xfId="5" applyNumberFormat="1" applyFont="1" applyAlignment="1">
      <alignment horizontal="center" wrapText="1"/>
    </xf>
    <xf numFmtId="0" fontId="0" fillId="7" borderId="0" xfId="0" applyFill="1"/>
    <xf numFmtId="0" fontId="10" fillId="7" borderId="0" xfId="1" applyFont="1" applyFill="1" applyAlignment="1">
      <alignment horizontal="right" vertical="center"/>
    </xf>
    <xf numFmtId="44" fontId="10" fillId="6" borderId="4" xfId="3" applyFont="1" applyFill="1" applyBorder="1" applyAlignment="1" applyProtection="1">
      <alignment horizontal="center" vertical="center"/>
      <protection locked="0"/>
    </xf>
    <xf numFmtId="0" fontId="4" fillId="3" borderId="7" xfId="1" applyFont="1" applyFill="1" applyBorder="1" applyAlignment="1">
      <alignment horizontal="center" vertical="center" wrapText="1" shrinkToFit="1"/>
    </xf>
    <xf numFmtId="0" fontId="10" fillId="3" borderId="7" xfId="1" applyFont="1" applyFill="1" applyBorder="1" applyAlignment="1">
      <alignment horizontal="right" vertical="center"/>
    </xf>
    <xf numFmtId="0" fontId="4" fillId="3" borderId="7" xfId="1" applyFont="1" applyFill="1" applyBorder="1" applyAlignment="1">
      <alignment vertical="center"/>
    </xf>
    <xf numFmtId="0" fontId="11" fillId="0" borderId="7" xfId="0" applyFont="1" applyBorder="1"/>
    <xf numFmtId="0" fontId="0" fillId="8" borderId="0" xfId="0" applyFill="1"/>
    <xf numFmtId="0" fontId="12" fillId="8" borderId="0" xfId="0" applyFont="1" applyFill="1"/>
    <xf numFmtId="0" fontId="10" fillId="8" borderId="0" xfId="1" applyFont="1" applyFill="1" applyAlignment="1">
      <alignment horizontal="right" vertical="center"/>
    </xf>
    <xf numFmtId="44" fontId="12" fillId="8" borderId="0" xfId="3" applyFont="1" applyFill="1"/>
    <xf numFmtId="166" fontId="4" fillId="5" borderId="1" xfId="5" applyNumberFormat="1" applyFont="1" applyFill="1" applyBorder="1" applyAlignment="1" applyProtection="1">
      <alignment horizontal="center" vertical="center"/>
      <protection locked="0"/>
    </xf>
    <xf numFmtId="10" fontId="11" fillId="0" borderId="0" xfId="0" applyNumberFormat="1" applyFont="1" applyAlignment="1">
      <alignment horizontal="right"/>
    </xf>
    <xf numFmtId="9" fontId="0" fillId="0" borderId="0" xfId="0" applyNumberFormat="1"/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 shrinkToFit="1"/>
    </xf>
  </cellXfs>
  <cellStyles count="6">
    <cellStyle name="Moeda" xfId="3" builtinId="4"/>
    <cellStyle name="Moeda 3" xfId="2" xr:uid="{110782FE-92FD-4E2B-98AF-12AA96E25CC1}"/>
    <cellStyle name="Normal" xfId="0" builtinId="0"/>
    <cellStyle name="Normal 2" xfId="1" xr:uid="{04063135-F7C8-49C0-AA5C-4CA7A625AC20}"/>
    <cellStyle name="Porcentagem" xfId="5" builtinId="5"/>
    <cellStyle name="Vírgula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E9CA-BF31-4B8C-BF1A-FD24642AD91F}">
  <dimension ref="B2:O36"/>
  <sheetViews>
    <sheetView showGridLines="0" zoomScale="85" zoomScaleNormal="85" workbookViewId="0">
      <selection activeCell="E16" sqref="E16"/>
    </sheetView>
  </sheetViews>
  <sheetFormatPr defaultColWidth="32.7109375" defaultRowHeight="14.45"/>
  <cols>
    <col min="1" max="1" width="6.28515625" customWidth="1"/>
    <col min="2" max="2" width="3.28515625" customWidth="1"/>
    <col min="3" max="3" width="20.42578125" customWidth="1"/>
    <col min="4" max="4" width="6.5703125" bestFit="1" customWidth="1"/>
    <col min="5" max="5" width="46" customWidth="1"/>
    <col min="6" max="6" width="6.85546875" bestFit="1" customWidth="1"/>
    <col min="7" max="7" width="5.5703125" bestFit="1" customWidth="1"/>
    <col min="8" max="8" width="11.28515625" customWidth="1"/>
    <col min="9" max="9" width="3.5703125" customWidth="1"/>
    <col min="10" max="10" width="16" customWidth="1"/>
    <col min="11" max="11" width="8.28515625" style="20" customWidth="1"/>
    <col min="12" max="12" width="10.85546875" customWidth="1"/>
    <col min="13" max="13" width="12.7109375" customWidth="1"/>
    <col min="14" max="14" width="8.28515625" customWidth="1"/>
    <col min="15" max="15" width="11" style="23" customWidth="1"/>
    <col min="16" max="45" width="8.28515625" customWidth="1"/>
  </cols>
  <sheetData>
    <row r="2" spans="2:11" ht="18">
      <c r="C2" s="45" t="s">
        <v>0</v>
      </c>
      <c r="D2" s="45"/>
      <c r="E2" s="45"/>
      <c r="F2" s="45"/>
      <c r="G2" s="45"/>
      <c r="H2" s="45"/>
      <c r="I2" s="45"/>
      <c r="J2" s="45"/>
    </row>
    <row r="3" spans="2:11">
      <c r="B3" s="1"/>
      <c r="C3" s="1"/>
      <c r="D3" s="1"/>
      <c r="E3" s="1"/>
      <c r="F3" s="1"/>
      <c r="G3" s="1"/>
      <c r="H3" s="1"/>
      <c r="I3" s="1"/>
      <c r="J3" s="2"/>
    </row>
    <row r="4" spans="2:11" ht="33.6" customHeight="1">
      <c r="C4" s="46" t="s">
        <v>1</v>
      </c>
      <c r="D4" s="46"/>
      <c r="E4" s="46"/>
      <c r="F4" s="46"/>
      <c r="G4" s="46"/>
      <c r="H4" s="46"/>
      <c r="I4" s="46"/>
      <c r="J4" s="46"/>
    </row>
    <row r="5" spans="2:11" ht="27.6" customHeight="1">
      <c r="B5" s="48" t="s">
        <v>2</v>
      </c>
      <c r="C5" s="49"/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1"/>
      <c r="J5" s="3" t="s">
        <v>8</v>
      </c>
    </row>
    <row r="6" spans="2:11" ht="14.45" customHeight="1">
      <c r="B6" s="42">
        <v>1</v>
      </c>
      <c r="C6" s="42" t="s">
        <v>9</v>
      </c>
      <c r="D6" s="50">
        <v>1</v>
      </c>
      <c r="E6" s="6" t="s">
        <v>10</v>
      </c>
      <c r="F6" s="6" t="s">
        <v>11</v>
      </c>
      <c r="G6" s="6">
        <v>90</v>
      </c>
      <c r="H6" s="6">
        <v>1</v>
      </c>
      <c r="I6" s="1"/>
      <c r="J6" s="7">
        <f t="shared" ref="J6:J27" si="0">$J$29*$K6</f>
        <v>60000</v>
      </c>
      <c r="K6" s="20">
        <v>0.02</v>
      </c>
    </row>
    <row r="7" spans="2:11">
      <c r="B7" s="43"/>
      <c r="C7" s="43"/>
      <c r="D7" s="50"/>
      <c r="E7" s="6" t="s">
        <v>12</v>
      </c>
      <c r="F7" s="6" t="s">
        <v>13</v>
      </c>
      <c r="G7" s="6">
        <v>105</v>
      </c>
      <c r="H7" s="6">
        <v>1</v>
      </c>
      <c r="I7" s="1"/>
      <c r="J7" s="7">
        <f t="shared" si="0"/>
        <v>60000</v>
      </c>
      <c r="K7" s="20">
        <v>0.02</v>
      </c>
    </row>
    <row r="8" spans="2:11">
      <c r="B8" s="43"/>
      <c r="C8" s="43"/>
      <c r="D8" s="50"/>
      <c r="E8" s="6" t="s">
        <v>14</v>
      </c>
      <c r="F8" s="6" t="s">
        <v>15</v>
      </c>
      <c r="G8" s="6">
        <v>105</v>
      </c>
      <c r="H8" s="6">
        <v>1</v>
      </c>
      <c r="I8" s="1"/>
      <c r="J8" s="7">
        <f t="shared" si="0"/>
        <v>150000</v>
      </c>
      <c r="K8" s="20">
        <v>0.05</v>
      </c>
    </row>
    <row r="9" spans="2:11">
      <c r="B9" s="43"/>
      <c r="C9" s="43"/>
      <c r="D9" s="50" t="s">
        <v>16</v>
      </c>
      <c r="E9" s="6" t="s">
        <v>17</v>
      </c>
      <c r="F9" s="6" t="s">
        <v>18</v>
      </c>
      <c r="G9" s="6">
        <v>120</v>
      </c>
      <c r="H9" s="6">
        <v>1</v>
      </c>
      <c r="I9" s="1"/>
      <c r="J9" s="7">
        <f t="shared" si="0"/>
        <v>300000</v>
      </c>
      <c r="K9" s="20">
        <v>0.1</v>
      </c>
    </row>
    <row r="10" spans="2:11">
      <c r="B10" s="43"/>
      <c r="C10" s="43"/>
      <c r="D10" s="50"/>
      <c r="E10" s="6" t="s">
        <v>19</v>
      </c>
      <c r="F10" s="6" t="s">
        <v>20</v>
      </c>
      <c r="G10" s="6">
        <v>120</v>
      </c>
      <c r="H10" s="6">
        <v>1</v>
      </c>
      <c r="I10" s="1"/>
      <c r="J10" s="7">
        <f t="shared" si="0"/>
        <v>600000</v>
      </c>
      <c r="K10" s="20">
        <v>0.2</v>
      </c>
    </row>
    <row r="11" spans="2:11" ht="27" customHeight="1">
      <c r="B11" s="43"/>
      <c r="C11" s="43"/>
      <c r="D11" s="5" t="s">
        <v>21</v>
      </c>
      <c r="E11" s="6" t="s">
        <v>22</v>
      </c>
      <c r="F11" s="6" t="s">
        <v>23</v>
      </c>
      <c r="G11" s="6">
        <v>120</v>
      </c>
      <c r="H11" s="6">
        <v>1</v>
      </c>
      <c r="I11" s="1"/>
      <c r="J11" s="7">
        <f t="shared" si="0"/>
        <v>90000</v>
      </c>
      <c r="K11" s="20">
        <v>0.03</v>
      </c>
    </row>
    <row r="12" spans="2:11">
      <c r="B12" s="43"/>
      <c r="C12" s="43"/>
      <c r="D12" s="21"/>
      <c r="E12" s="22" t="s">
        <v>24</v>
      </c>
      <c r="F12" s="22" t="s">
        <v>25</v>
      </c>
      <c r="G12" s="22" t="s">
        <v>26</v>
      </c>
      <c r="H12" s="22" t="s">
        <v>26</v>
      </c>
      <c r="I12" s="1"/>
      <c r="J12" s="7">
        <f t="shared" si="0"/>
        <v>90000</v>
      </c>
      <c r="K12" s="20">
        <v>0.03</v>
      </c>
    </row>
    <row r="13" spans="2:11">
      <c r="B13" s="44"/>
      <c r="C13" s="44"/>
      <c r="D13" s="21"/>
      <c r="E13" s="22" t="s">
        <v>27</v>
      </c>
      <c r="F13" s="22" t="s">
        <v>28</v>
      </c>
      <c r="G13" s="22" t="s">
        <v>26</v>
      </c>
      <c r="H13" s="22" t="s">
        <v>26</v>
      </c>
      <c r="I13" s="1"/>
      <c r="J13" s="7">
        <f t="shared" si="0"/>
        <v>15000</v>
      </c>
      <c r="K13" s="20">
        <v>5.0000000000000001E-3</v>
      </c>
    </row>
    <row r="14" spans="2:11" ht="27.6">
      <c r="B14" s="47">
        <v>2</v>
      </c>
      <c r="C14" s="47" t="s">
        <v>29</v>
      </c>
      <c r="D14" s="5">
        <v>3</v>
      </c>
      <c r="E14" s="6" t="s">
        <v>30</v>
      </c>
      <c r="F14" s="6" t="s">
        <v>31</v>
      </c>
      <c r="G14" s="6">
        <v>105</v>
      </c>
      <c r="H14" s="6">
        <v>1</v>
      </c>
      <c r="I14" s="1"/>
      <c r="J14" s="7">
        <f t="shared" si="0"/>
        <v>150000</v>
      </c>
      <c r="K14" s="20">
        <v>0.05</v>
      </c>
    </row>
    <row r="15" spans="2:11" ht="27.6">
      <c r="B15" s="47"/>
      <c r="C15" s="47"/>
      <c r="D15" s="50">
        <v>4</v>
      </c>
      <c r="E15" s="6" t="s">
        <v>32</v>
      </c>
      <c r="F15" s="6" t="s">
        <v>33</v>
      </c>
      <c r="G15" s="6">
        <v>75</v>
      </c>
      <c r="H15" s="6">
        <v>1</v>
      </c>
      <c r="I15" s="1"/>
      <c r="J15" s="7">
        <f t="shared" si="0"/>
        <v>600000</v>
      </c>
      <c r="K15" s="20">
        <v>0.2</v>
      </c>
    </row>
    <row r="16" spans="2:11">
      <c r="B16" s="47"/>
      <c r="C16" s="47"/>
      <c r="D16" s="50"/>
      <c r="E16" s="6" t="s">
        <v>34</v>
      </c>
      <c r="F16" s="6" t="s">
        <v>35</v>
      </c>
      <c r="G16" s="6">
        <v>60</v>
      </c>
      <c r="H16" s="6">
        <v>1</v>
      </c>
      <c r="I16" s="1"/>
      <c r="J16" s="7">
        <f t="shared" si="0"/>
        <v>60000</v>
      </c>
      <c r="K16" s="20">
        <v>0.02</v>
      </c>
    </row>
    <row r="17" spans="2:15">
      <c r="B17" s="47"/>
      <c r="C17" s="47"/>
      <c r="D17" s="5">
        <v>5</v>
      </c>
      <c r="E17" s="6" t="s">
        <v>36</v>
      </c>
      <c r="F17" s="6" t="s">
        <v>37</v>
      </c>
      <c r="G17" s="6">
        <v>90</v>
      </c>
      <c r="H17" s="6">
        <v>1</v>
      </c>
      <c r="I17" s="1"/>
      <c r="J17" s="7">
        <f t="shared" si="0"/>
        <v>210000.00000000003</v>
      </c>
      <c r="K17" s="20">
        <v>7.0000000000000007E-2</v>
      </c>
    </row>
    <row r="18" spans="2:15" ht="14.45" customHeight="1">
      <c r="B18" s="47"/>
      <c r="C18" s="47"/>
      <c r="D18" s="21"/>
      <c r="E18" s="22" t="s">
        <v>38</v>
      </c>
      <c r="F18" s="22" t="s">
        <v>25</v>
      </c>
      <c r="G18" s="22" t="s">
        <v>26</v>
      </c>
      <c r="H18" s="22" t="s">
        <v>26</v>
      </c>
      <c r="I18" s="1"/>
      <c r="J18" s="7">
        <f t="shared" si="0"/>
        <v>90000</v>
      </c>
      <c r="K18" s="20">
        <f>K12</f>
        <v>0.03</v>
      </c>
    </row>
    <row r="19" spans="2:15" ht="14.45" customHeight="1">
      <c r="B19" s="47"/>
      <c r="C19" s="47"/>
      <c r="D19" s="21"/>
      <c r="E19" s="22" t="s">
        <v>39</v>
      </c>
      <c r="F19" s="22" t="s">
        <v>28</v>
      </c>
      <c r="G19" s="22" t="s">
        <v>26</v>
      </c>
      <c r="H19" s="22" t="s">
        <v>26</v>
      </c>
      <c r="I19" s="1"/>
      <c r="J19" s="7">
        <f t="shared" si="0"/>
        <v>15000</v>
      </c>
      <c r="K19" s="20">
        <f>K13</f>
        <v>5.0000000000000001E-3</v>
      </c>
    </row>
    <row r="20" spans="2:15" ht="14.45" customHeight="1">
      <c r="B20" s="42">
        <v>3</v>
      </c>
      <c r="C20" s="42" t="s">
        <v>40</v>
      </c>
      <c r="D20" s="50">
        <v>6</v>
      </c>
      <c r="E20" s="6" t="s">
        <v>41</v>
      </c>
      <c r="F20" s="6" t="s">
        <v>42</v>
      </c>
      <c r="G20" s="6">
        <v>20</v>
      </c>
      <c r="H20" s="6">
        <v>1</v>
      </c>
      <c r="I20" s="1"/>
      <c r="J20" s="7">
        <f t="shared" si="0"/>
        <v>120000</v>
      </c>
      <c r="K20" s="20">
        <v>0.04</v>
      </c>
    </row>
    <row r="21" spans="2:15">
      <c r="B21" s="43"/>
      <c r="C21" s="43"/>
      <c r="D21" s="50"/>
      <c r="E21" s="6" t="s">
        <v>43</v>
      </c>
      <c r="F21" s="6" t="s">
        <v>44</v>
      </c>
      <c r="G21" s="6">
        <v>20</v>
      </c>
      <c r="H21" s="6">
        <v>2</v>
      </c>
      <c r="I21" s="1"/>
      <c r="J21" s="7">
        <f t="shared" si="0"/>
        <v>60000</v>
      </c>
      <c r="K21" s="20">
        <v>0.02</v>
      </c>
    </row>
    <row r="22" spans="2:15" ht="14.45" customHeight="1">
      <c r="B22" s="43"/>
      <c r="C22" s="43"/>
      <c r="D22" s="21"/>
      <c r="E22" s="22" t="s">
        <v>45</v>
      </c>
      <c r="F22" s="22" t="s">
        <v>25</v>
      </c>
      <c r="G22" s="22" t="s">
        <v>26</v>
      </c>
      <c r="H22" s="22" t="s">
        <v>26</v>
      </c>
      <c r="I22" s="1"/>
      <c r="J22" s="7">
        <f t="shared" si="0"/>
        <v>90000</v>
      </c>
      <c r="K22" s="20">
        <f>K12</f>
        <v>0.03</v>
      </c>
    </row>
    <row r="23" spans="2:15" ht="14.45" customHeight="1">
      <c r="B23" s="44"/>
      <c r="C23" s="44"/>
      <c r="D23" s="21"/>
      <c r="E23" s="22" t="s">
        <v>46</v>
      </c>
      <c r="F23" s="22" t="s">
        <v>28</v>
      </c>
      <c r="G23" s="22" t="s">
        <v>26</v>
      </c>
      <c r="H23" s="22" t="s">
        <v>26</v>
      </c>
      <c r="I23" s="1"/>
      <c r="J23" s="7">
        <f t="shared" si="0"/>
        <v>15000</v>
      </c>
      <c r="K23" s="20">
        <f>K13</f>
        <v>5.0000000000000001E-3</v>
      </c>
    </row>
    <row r="24" spans="2:15">
      <c r="B24" s="42">
        <v>4</v>
      </c>
      <c r="C24" s="42" t="s">
        <v>47</v>
      </c>
      <c r="D24" s="51">
        <v>7</v>
      </c>
      <c r="E24" s="24" t="s">
        <v>48</v>
      </c>
      <c r="F24" s="24" t="s">
        <v>49</v>
      </c>
      <c r="G24" s="24" t="s">
        <v>26</v>
      </c>
      <c r="H24" s="24" t="s">
        <v>26</v>
      </c>
      <c r="I24" s="1"/>
      <c r="J24" s="7">
        <f t="shared" si="0"/>
        <v>60000</v>
      </c>
      <c r="K24" s="20">
        <v>0.02</v>
      </c>
    </row>
    <row r="25" spans="2:15">
      <c r="B25" s="43"/>
      <c r="C25" s="43"/>
      <c r="D25" s="52"/>
      <c r="E25" s="24" t="s">
        <v>50</v>
      </c>
      <c r="F25" s="24" t="s">
        <v>51</v>
      </c>
      <c r="G25" s="24" t="s">
        <v>26</v>
      </c>
      <c r="H25" s="24" t="s">
        <v>26</v>
      </c>
      <c r="I25" s="1"/>
      <c r="J25" s="7">
        <f t="shared" si="0"/>
        <v>60000</v>
      </c>
      <c r="K25" s="20">
        <v>0.02</v>
      </c>
    </row>
    <row r="26" spans="2:15" ht="14.45" customHeight="1">
      <c r="B26" s="43"/>
      <c r="C26" s="43"/>
      <c r="D26" s="21"/>
      <c r="E26" s="22" t="s">
        <v>52</v>
      </c>
      <c r="F26" s="22" t="s">
        <v>25</v>
      </c>
      <c r="G26" s="22" t="s">
        <v>26</v>
      </c>
      <c r="H26" s="22" t="s">
        <v>26</v>
      </c>
      <c r="I26" s="1"/>
      <c r="J26" s="7">
        <f t="shared" si="0"/>
        <v>90000</v>
      </c>
      <c r="K26" s="20">
        <f>K12</f>
        <v>0.03</v>
      </c>
    </row>
    <row r="27" spans="2:15" ht="14.45" customHeight="1">
      <c r="B27" s="44"/>
      <c r="C27" s="44"/>
      <c r="D27" s="21"/>
      <c r="E27" s="22" t="s">
        <v>53</v>
      </c>
      <c r="F27" s="22" t="s">
        <v>28</v>
      </c>
      <c r="G27" s="22" t="s">
        <v>26</v>
      </c>
      <c r="H27" s="22" t="s">
        <v>26</v>
      </c>
      <c r="I27" s="1"/>
      <c r="J27" s="7">
        <f t="shared" si="0"/>
        <v>15000</v>
      </c>
      <c r="K27" s="20">
        <f>K13</f>
        <v>5.0000000000000001E-3</v>
      </c>
      <c r="L27">
        <f>SUM(J5:J27)</f>
        <v>3000000</v>
      </c>
      <c r="M27" t="b">
        <f>L27=J29</f>
        <v>1</v>
      </c>
    </row>
    <row r="28" spans="2:15">
      <c r="B28" s="2"/>
      <c r="C28" s="2"/>
      <c r="D28" s="18"/>
      <c r="E28" s="8"/>
      <c r="F28" s="8"/>
      <c r="G28" s="8"/>
      <c r="H28" s="8"/>
      <c r="I28" s="1"/>
      <c r="J28" s="19"/>
      <c r="L28" s="20">
        <f>SUM(K6:K27)</f>
        <v>1.0000000000000002</v>
      </c>
    </row>
    <row r="29" spans="2:15">
      <c r="B29" s="1"/>
      <c r="C29" s="1"/>
      <c r="D29" s="1"/>
      <c r="E29" s="1"/>
      <c r="F29" s="9"/>
      <c r="G29" s="1"/>
      <c r="H29" s="10" t="s">
        <v>54</v>
      </c>
      <c r="I29" s="1"/>
      <c r="J29" s="11">
        <v>3000000</v>
      </c>
    </row>
    <row r="31" spans="2:15">
      <c r="B31" s="12"/>
      <c r="C31" s="12"/>
      <c r="D31" s="12"/>
      <c r="E31" s="12"/>
      <c r="F31" s="12"/>
      <c r="G31" s="12"/>
      <c r="H31" s="12"/>
      <c r="I31" s="12"/>
      <c r="J31" s="12"/>
    </row>
    <row r="32" spans="2:15">
      <c r="B32" s="12"/>
      <c r="C32" s="12"/>
      <c r="D32" s="12"/>
      <c r="E32" s="12"/>
      <c r="F32" s="12"/>
      <c r="G32" s="12"/>
      <c r="H32" s="12"/>
      <c r="I32" s="12"/>
      <c r="J32" s="12" t="s">
        <v>55</v>
      </c>
      <c r="N32" t="s">
        <v>56</v>
      </c>
      <c r="O32" s="23">
        <f>J12+J18+J22+J26</f>
        <v>360000</v>
      </c>
    </row>
    <row r="33" spans="2:15">
      <c r="B33" s="12"/>
      <c r="C33" s="12"/>
      <c r="D33" s="12"/>
      <c r="E33" s="12"/>
      <c r="F33" s="12"/>
      <c r="G33" s="12"/>
      <c r="H33" s="13" t="s">
        <v>57</v>
      </c>
      <c r="I33" s="12"/>
      <c r="J33" s="14">
        <v>1.4999999999999999E-2</v>
      </c>
      <c r="N33" t="s">
        <v>58</v>
      </c>
      <c r="O33" s="23">
        <f>J13+J19+J23+J27</f>
        <v>60000</v>
      </c>
    </row>
    <row r="34" spans="2:15">
      <c r="B34" s="12"/>
      <c r="C34" s="12"/>
      <c r="D34" s="12"/>
      <c r="E34" s="12"/>
      <c r="F34" s="12"/>
      <c r="G34" s="12"/>
      <c r="H34" s="13" t="s">
        <v>59</v>
      </c>
      <c r="I34" s="12"/>
      <c r="J34" s="12">
        <v>20</v>
      </c>
    </row>
    <row r="35" spans="2:15">
      <c r="B35" s="12"/>
      <c r="C35" s="12"/>
      <c r="D35" s="12"/>
      <c r="E35" s="12"/>
      <c r="F35" s="15"/>
      <c r="G35" s="15"/>
      <c r="H35" s="16" t="str">
        <f>"Valor do Projeto para "&amp;J34&amp;" UEs"</f>
        <v>Valor do Projeto para 20 UEs</v>
      </c>
      <c r="I35" s="15"/>
      <c r="J35" s="17">
        <f>J29*(J34-10)*J33+J29</f>
        <v>3450000</v>
      </c>
    </row>
    <row r="36" spans="2:15">
      <c r="B36" s="12"/>
      <c r="C36" s="12"/>
      <c r="D36" s="12"/>
      <c r="E36" s="12"/>
      <c r="F36" s="12"/>
      <c r="G36" s="12"/>
      <c r="H36" s="12"/>
      <c r="I36" s="12"/>
      <c r="J36" s="12"/>
    </row>
  </sheetData>
  <protectedRanges>
    <protectedRange sqref="J6:J28" name="Intervalo1"/>
  </protectedRanges>
  <mergeCells count="16">
    <mergeCell ref="C24:C27"/>
    <mergeCell ref="C2:J2"/>
    <mergeCell ref="C4:J4"/>
    <mergeCell ref="B14:B19"/>
    <mergeCell ref="B20:B23"/>
    <mergeCell ref="B24:B27"/>
    <mergeCell ref="B6:B13"/>
    <mergeCell ref="C6:C13"/>
    <mergeCell ref="B5:C5"/>
    <mergeCell ref="D20:D21"/>
    <mergeCell ref="C14:C19"/>
    <mergeCell ref="C20:C23"/>
    <mergeCell ref="D6:D8"/>
    <mergeCell ref="D9:D10"/>
    <mergeCell ref="D15:D16"/>
    <mergeCell ref="D24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F5F88A-9333-41A1-9927-BC1303B7C3DF}">
  <dimension ref="B1:P40"/>
  <sheetViews>
    <sheetView showGridLines="0" tabSelected="1" zoomScale="93" zoomScaleNormal="100" workbookViewId="0">
      <selection activeCell="G22" sqref="G22"/>
    </sheetView>
  </sheetViews>
  <sheetFormatPr defaultColWidth="32.7109375" defaultRowHeight="15"/>
  <cols>
    <col min="1" max="1" width="1.85546875" customWidth="1"/>
    <col min="2" max="2" width="3.28515625" customWidth="1"/>
    <col min="3" max="3" width="20.42578125" customWidth="1"/>
    <col min="4" max="4" width="6.5703125" bestFit="1" customWidth="1"/>
    <col min="5" max="5" width="46" customWidth="1"/>
    <col min="6" max="6" width="6.85546875" bestFit="1" customWidth="1"/>
    <col min="7" max="7" width="5.5703125" bestFit="1" customWidth="1"/>
    <col min="8" max="8" width="11.28515625" customWidth="1"/>
    <col min="9" max="9" width="0.85546875" customWidth="1"/>
    <col min="10" max="10" width="16.28515625" customWidth="1"/>
    <col min="11" max="11" width="11.28515625" style="20" hidden="1" customWidth="1"/>
    <col min="12" max="12" width="10.85546875" customWidth="1"/>
    <col min="13" max="13" width="12.7109375" customWidth="1"/>
    <col min="14" max="14" width="8.28515625" hidden="1" customWidth="1"/>
    <col min="15" max="15" width="11" style="23" hidden="1" customWidth="1"/>
    <col min="16" max="45" width="8.28515625" customWidth="1"/>
  </cols>
  <sheetData>
    <row r="1" spans="2:16" ht="5.45" customHeight="1"/>
    <row r="2" spans="2:16" ht="18">
      <c r="B2" s="54" t="s">
        <v>0</v>
      </c>
      <c r="C2" s="54"/>
      <c r="D2" s="54"/>
      <c r="E2" s="54"/>
      <c r="F2" s="54"/>
      <c r="G2" s="54"/>
      <c r="H2" s="54"/>
      <c r="I2" s="54"/>
      <c r="J2" s="54"/>
    </row>
    <row r="3" spans="2:16" ht="7.9" customHeight="1">
      <c r="B3" s="1"/>
      <c r="C3" s="1"/>
      <c r="D3" s="1"/>
      <c r="E3" s="1"/>
      <c r="F3" s="1"/>
      <c r="G3" s="1"/>
      <c r="H3" s="1"/>
      <c r="I3" s="1"/>
      <c r="J3" s="2"/>
    </row>
    <row r="4" spans="2:16" ht="33.6" customHeight="1">
      <c r="B4" s="53" t="s">
        <v>60</v>
      </c>
      <c r="C4" s="46"/>
      <c r="D4" s="46"/>
      <c r="E4" s="46"/>
      <c r="F4" s="46"/>
      <c r="G4" s="46"/>
      <c r="H4" s="46"/>
      <c r="I4" s="46"/>
      <c r="J4" s="46"/>
    </row>
    <row r="5" spans="2:16" ht="27.6" customHeight="1">
      <c r="B5" s="48" t="s">
        <v>2</v>
      </c>
      <c r="C5" s="49"/>
      <c r="D5" s="3" t="s">
        <v>3</v>
      </c>
      <c r="E5" s="3" t="s">
        <v>4</v>
      </c>
      <c r="F5" s="4" t="s">
        <v>5</v>
      </c>
      <c r="G5" s="4" t="s">
        <v>6</v>
      </c>
      <c r="H5" s="4" t="s">
        <v>7</v>
      </c>
      <c r="I5" s="1"/>
      <c r="J5" s="3" t="s">
        <v>61</v>
      </c>
      <c r="K5" s="27" t="s">
        <v>62</v>
      </c>
    </row>
    <row r="6" spans="2:16" ht="14.45" customHeight="1">
      <c r="B6" s="42">
        <v>1</v>
      </c>
      <c r="C6" s="42" t="s">
        <v>9</v>
      </c>
      <c r="D6" s="50">
        <v>1</v>
      </c>
      <c r="E6" s="6" t="s">
        <v>63</v>
      </c>
      <c r="F6" s="6" t="s">
        <v>11</v>
      </c>
      <c r="G6" s="6">
        <v>10</v>
      </c>
      <c r="H6" s="6">
        <v>1</v>
      </c>
      <c r="I6" s="1"/>
      <c r="J6" s="39">
        <v>0.02</v>
      </c>
      <c r="K6" s="20">
        <v>0.02</v>
      </c>
    </row>
    <row r="7" spans="2:16" ht="14.45" customHeight="1">
      <c r="B7" s="43"/>
      <c r="C7" s="43"/>
      <c r="D7" s="50"/>
      <c r="E7" s="6" t="s">
        <v>10</v>
      </c>
      <c r="F7" s="6" t="s">
        <v>13</v>
      </c>
      <c r="G7" s="6">
        <v>90</v>
      </c>
      <c r="H7" s="6">
        <v>1</v>
      </c>
      <c r="I7" s="1"/>
      <c r="J7" s="39">
        <v>0.02</v>
      </c>
    </row>
    <row r="8" spans="2:16">
      <c r="B8" s="43"/>
      <c r="C8" s="43"/>
      <c r="D8" s="50"/>
      <c r="E8" s="6" t="s">
        <v>12</v>
      </c>
      <c r="F8" s="6" t="s">
        <v>15</v>
      </c>
      <c r="G8" s="6">
        <v>105</v>
      </c>
      <c r="H8" s="6">
        <v>1</v>
      </c>
      <c r="I8" s="1"/>
      <c r="J8" s="39">
        <v>0.02</v>
      </c>
      <c r="K8" s="20">
        <v>0.02</v>
      </c>
    </row>
    <row r="9" spans="2:16">
      <c r="B9" s="43"/>
      <c r="C9" s="43"/>
      <c r="D9" s="50"/>
      <c r="E9" s="6" t="s">
        <v>14</v>
      </c>
      <c r="F9" s="6" t="s">
        <v>18</v>
      </c>
      <c r="G9" s="6">
        <v>105</v>
      </c>
      <c r="H9" s="6">
        <v>1</v>
      </c>
      <c r="I9" s="1"/>
      <c r="J9" s="39">
        <v>0.05</v>
      </c>
      <c r="K9" s="20">
        <v>0.05</v>
      </c>
    </row>
    <row r="10" spans="2:16">
      <c r="B10" s="43"/>
      <c r="C10" s="43"/>
      <c r="D10" s="50" t="s">
        <v>16</v>
      </c>
      <c r="E10" s="6" t="s">
        <v>17</v>
      </c>
      <c r="F10" s="6" t="s">
        <v>20</v>
      </c>
      <c r="G10" s="6">
        <v>120</v>
      </c>
      <c r="H10" s="6">
        <v>1</v>
      </c>
      <c r="I10" s="1"/>
      <c r="J10" s="39">
        <v>0.1</v>
      </c>
      <c r="K10" s="20">
        <v>0.1</v>
      </c>
    </row>
    <row r="11" spans="2:16">
      <c r="B11" s="43"/>
      <c r="C11" s="43"/>
      <c r="D11" s="50"/>
      <c r="E11" s="6" t="s">
        <v>19</v>
      </c>
      <c r="F11" s="6" t="s">
        <v>23</v>
      </c>
      <c r="G11" s="6">
        <v>120</v>
      </c>
      <c r="H11" s="6">
        <v>1</v>
      </c>
      <c r="I11" s="1"/>
      <c r="J11" s="39">
        <v>0.2</v>
      </c>
      <c r="K11" s="20">
        <v>0.2</v>
      </c>
    </row>
    <row r="12" spans="2:16" ht="27" customHeight="1">
      <c r="B12" s="43"/>
      <c r="C12" s="43"/>
      <c r="D12" s="5" t="s">
        <v>21</v>
      </c>
      <c r="E12" s="6" t="s">
        <v>22</v>
      </c>
      <c r="F12" s="6" t="s">
        <v>31</v>
      </c>
      <c r="G12" s="6">
        <v>120</v>
      </c>
      <c r="H12" s="6">
        <v>1</v>
      </c>
      <c r="I12" s="1"/>
      <c r="J12" s="39">
        <v>0.03</v>
      </c>
      <c r="K12" s="20">
        <v>0.03</v>
      </c>
    </row>
    <row r="13" spans="2:16" ht="14.45">
      <c r="B13" s="43"/>
      <c r="C13" s="43"/>
      <c r="D13" s="21" t="s">
        <v>26</v>
      </c>
      <c r="E13" s="22" t="s">
        <v>24</v>
      </c>
      <c r="F13" s="22" t="s">
        <v>25</v>
      </c>
      <c r="G13" s="22" t="s">
        <v>26</v>
      </c>
      <c r="H13" s="22" t="s">
        <v>26</v>
      </c>
      <c r="I13" s="1"/>
      <c r="J13" s="39">
        <v>2.5000000000000001E-2</v>
      </c>
      <c r="K13" s="20">
        <v>0.03</v>
      </c>
      <c r="P13" s="41"/>
    </row>
    <row r="14" spans="2:16" ht="14.45">
      <c r="B14" s="44"/>
      <c r="C14" s="44"/>
      <c r="D14" s="21" t="s">
        <v>26</v>
      </c>
      <c r="E14" s="22" t="s">
        <v>27</v>
      </c>
      <c r="F14" s="22" t="s">
        <v>28</v>
      </c>
      <c r="G14" s="22" t="s">
        <v>26</v>
      </c>
      <c r="H14" s="22" t="s">
        <v>26</v>
      </c>
      <c r="I14" s="1"/>
      <c r="J14" s="39">
        <v>5.0000000000000001E-3</v>
      </c>
      <c r="K14" s="20">
        <v>5.0000000000000001E-3</v>
      </c>
      <c r="P14" s="41"/>
    </row>
    <row r="15" spans="2:16" ht="27">
      <c r="B15" s="47">
        <v>2</v>
      </c>
      <c r="C15" s="47" t="s">
        <v>29</v>
      </c>
      <c r="D15" s="5">
        <v>3</v>
      </c>
      <c r="E15" s="6" t="s">
        <v>30</v>
      </c>
      <c r="F15" s="6" t="s">
        <v>33</v>
      </c>
      <c r="G15" s="6">
        <v>105</v>
      </c>
      <c r="H15" s="6">
        <v>1</v>
      </c>
      <c r="I15" s="1"/>
      <c r="J15" s="39">
        <v>0.05</v>
      </c>
      <c r="K15" s="20">
        <v>0.05</v>
      </c>
    </row>
    <row r="16" spans="2:16" ht="27">
      <c r="B16" s="47"/>
      <c r="C16" s="47"/>
      <c r="D16" s="50">
        <v>4</v>
      </c>
      <c r="E16" s="6" t="s">
        <v>32</v>
      </c>
      <c r="F16" s="6" t="s">
        <v>35</v>
      </c>
      <c r="G16" s="6">
        <v>75</v>
      </c>
      <c r="H16" s="6">
        <v>1</v>
      </c>
      <c r="I16" s="1"/>
      <c r="J16" s="39">
        <v>0.2</v>
      </c>
      <c r="K16" s="20">
        <v>0.2</v>
      </c>
    </row>
    <row r="17" spans="2:15">
      <c r="B17" s="47"/>
      <c r="C17" s="47"/>
      <c r="D17" s="50"/>
      <c r="E17" s="55" t="s">
        <v>64</v>
      </c>
      <c r="F17" s="6" t="s">
        <v>37</v>
      </c>
      <c r="G17" s="6">
        <v>60</v>
      </c>
      <c r="H17" s="6">
        <v>1</v>
      </c>
      <c r="I17" s="1"/>
      <c r="J17" s="39">
        <v>0.02</v>
      </c>
      <c r="K17" s="20">
        <v>0.02</v>
      </c>
    </row>
    <row r="18" spans="2:15">
      <c r="B18" s="47"/>
      <c r="C18" s="47"/>
      <c r="D18" s="5">
        <v>5</v>
      </c>
      <c r="E18" s="6" t="s">
        <v>36</v>
      </c>
      <c r="F18" s="6" t="s">
        <v>42</v>
      </c>
      <c r="G18" s="6">
        <v>90</v>
      </c>
      <c r="H18" s="6">
        <v>1</v>
      </c>
      <c r="I18" s="1"/>
      <c r="J18" s="39">
        <v>7.0000000000000007E-2</v>
      </c>
      <c r="K18" s="20">
        <v>7.0000000000000007E-2</v>
      </c>
    </row>
    <row r="19" spans="2:15" ht="14.45" customHeight="1">
      <c r="B19" s="47"/>
      <c r="C19" s="47"/>
      <c r="D19" s="21" t="s">
        <v>26</v>
      </c>
      <c r="E19" s="22" t="s">
        <v>38</v>
      </c>
      <c r="F19" s="22" t="s">
        <v>25</v>
      </c>
      <c r="G19" s="22" t="s">
        <v>26</v>
      </c>
      <c r="H19" s="22" t="s">
        <v>26</v>
      </c>
      <c r="I19" s="1"/>
      <c r="J19" s="39">
        <v>2.5000000000000001E-2</v>
      </c>
      <c r="K19" s="20">
        <f>K13</f>
        <v>0.03</v>
      </c>
    </row>
    <row r="20" spans="2:15" ht="14.45" customHeight="1">
      <c r="B20" s="47"/>
      <c r="C20" s="47"/>
      <c r="D20" s="21" t="s">
        <v>26</v>
      </c>
      <c r="E20" s="22" t="s">
        <v>39</v>
      </c>
      <c r="F20" s="22" t="s">
        <v>28</v>
      </c>
      <c r="G20" s="22" t="s">
        <v>26</v>
      </c>
      <c r="H20" s="22" t="s">
        <v>26</v>
      </c>
      <c r="I20" s="1"/>
      <c r="J20" s="39">
        <v>5.0000000000000001E-3</v>
      </c>
      <c r="K20" s="20">
        <f>K14</f>
        <v>5.0000000000000001E-3</v>
      </c>
    </row>
    <row r="21" spans="2:15" ht="14.45" customHeight="1">
      <c r="B21" s="42">
        <v>3</v>
      </c>
      <c r="C21" s="42" t="s">
        <v>40</v>
      </c>
      <c r="D21" s="50">
        <v>6</v>
      </c>
      <c r="E21" s="6" t="s">
        <v>41</v>
      </c>
      <c r="F21" s="6" t="s">
        <v>44</v>
      </c>
      <c r="G21" s="6">
        <v>20</v>
      </c>
      <c r="H21" s="6">
        <v>1</v>
      </c>
      <c r="I21" s="1"/>
      <c r="J21" s="39">
        <v>0.04</v>
      </c>
      <c r="K21" s="20">
        <v>0.04</v>
      </c>
    </row>
    <row r="22" spans="2:15">
      <c r="B22" s="43"/>
      <c r="C22" s="43"/>
      <c r="D22" s="50"/>
      <c r="E22" s="6" t="s">
        <v>43</v>
      </c>
      <c r="F22" s="6" t="s">
        <v>49</v>
      </c>
      <c r="G22" s="6">
        <v>20</v>
      </c>
      <c r="H22" s="6">
        <v>2</v>
      </c>
      <c r="I22" s="1"/>
      <c r="J22" s="39">
        <v>0.02</v>
      </c>
      <c r="K22" s="20">
        <v>0.02</v>
      </c>
    </row>
    <row r="23" spans="2:15" ht="14.45" customHeight="1">
      <c r="B23" s="43"/>
      <c r="C23" s="43"/>
      <c r="D23" s="21" t="s">
        <v>26</v>
      </c>
      <c r="E23" s="22" t="s">
        <v>45</v>
      </c>
      <c r="F23" s="22" t="s">
        <v>25</v>
      </c>
      <c r="G23" s="22" t="s">
        <v>26</v>
      </c>
      <c r="H23" s="22" t="s">
        <v>26</v>
      </c>
      <c r="I23" s="1"/>
      <c r="J23" s="39">
        <v>2.5000000000000001E-2</v>
      </c>
      <c r="K23" s="20">
        <f>K13</f>
        <v>0.03</v>
      </c>
    </row>
    <row r="24" spans="2:15" ht="14.45" customHeight="1">
      <c r="B24" s="44"/>
      <c r="C24" s="44"/>
      <c r="D24" s="21" t="s">
        <v>26</v>
      </c>
      <c r="E24" s="22" t="s">
        <v>46</v>
      </c>
      <c r="F24" s="22" t="s">
        <v>28</v>
      </c>
      <c r="G24" s="22" t="s">
        <v>26</v>
      </c>
      <c r="H24" s="22" t="s">
        <v>26</v>
      </c>
      <c r="I24" s="1"/>
      <c r="J24" s="39">
        <v>5.0000000000000001E-3</v>
      </c>
      <c r="K24" s="20">
        <f>K14</f>
        <v>5.0000000000000001E-3</v>
      </c>
    </row>
    <row r="25" spans="2:15">
      <c r="B25" s="42">
        <v>4</v>
      </c>
      <c r="C25" s="42" t="s">
        <v>47</v>
      </c>
      <c r="D25" s="51">
        <v>7</v>
      </c>
      <c r="E25" s="24" t="s">
        <v>48</v>
      </c>
      <c r="F25" s="24" t="s">
        <v>51</v>
      </c>
      <c r="G25" s="24" t="s">
        <v>26</v>
      </c>
      <c r="H25" s="24" t="s">
        <v>26</v>
      </c>
      <c r="I25" s="1"/>
      <c r="J25" s="39">
        <v>0.02</v>
      </c>
      <c r="K25" s="20">
        <v>0.02</v>
      </c>
    </row>
    <row r="26" spans="2:15">
      <c r="B26" s="43"/>
      <c r="C26" s="43"/>
      <c r="D26" s="52"/>
      <c r="E26" s="24" t="s">
        <v>50</v>
      </c>
      <c r="F26" s="24" t="s">
        <v>65</v>
      </c>
      <c r="G26" s="24" t="s">
        <v>26</v>
      </c>
      <c r="H26" s="24" t="s">
        <v>26</v>
      </c>
      <c r="I26" s="1"/>
      <c r="J26" s="39">
        <v>0.02</v>
      </c>
      <c r="K26" s="20">
        <v>0.02</v>
      </c>
    </row>
    <row r="27" spans="2:15" ht="14.45" customHeight="1">
      <c r="B27" s="43"/>
      <c r="C27" s="43"/>
      <c r="D27" s="21" t="s">
        <v>26</v>
      </c>
      <c r="E27" s="22" t="s">
        <v>52</v>
      </c>
      <c r="F27" s="22" t="s">
        <v>25</v>
      </c>
      <c r="G27" s="22" t="s">
        <v>26</v>
      </c>
      <c r="H27" s="22" t="s">
        <v>26</v>
      </c>
      <c r="I27" s="1"/>
      <c r="J27" s="39">
        <v>2.5000000000000001E-2</v>
      </c>
      <c r="K27" s="20">
        <f>K13</f>
        <v>0.03</v>
      </c>
      <c r="N27" t="s">
        <v>56</v>
      </c>
      <c r="O27" s="23">
        <f>J13+J19+J23+J27</f>
        <v>0.1</v>
      </c>
    </row>
    <row r="28" spans="2:15" ht="14.45" customHeight="1">
      <c r="B28" s="44"/>
      <c r="C28" s="44"/>
      <c r="D28" s="21" t="s">
        <v>26</v>
      </c>
      <c r="E28" s="22" t="s">
        <v>53</v>
      </c>
      <c r="F28" s="22" t="s">
        <v>28</v>
      </c>
      <c r="G28" s="22" t="s">
        <v>26</v>
      </c>
      <c r="H28" s="22" t="s">
        <v>26</v>
      </c>
      <c r="I28" s="1"/>
      <c r="J28" s="39">
        <v>5.0000000000000001E-3</v>
      </c>
      <c r="K28" s="20">
        <f>K14</f>
        <v>5.0000000000000001E-3</v>
      </c>
      <c r="N28" t="s">
        <v>58</v>
      </c>
      <c r="O28" s="23">
        <f>J14+J20+J24+J28</f>
        <v>0.02</v>
      </c>
    </row>
    <row r="29" spans="2:15" ht="14.45">
      <c r="B29" s="2"/>
      <c r="C29" s="2"/>
      <c r="D29" s="18"/>
      <c r="E29" s="8"/>
      <c r="F29" s="8"/>
      <c r="G29" s="8"/>
      <c r="H29" s="8"/>
      <c r="I29" s="1"/>
      <c r="J29" s="1"/>
      <c r="K29" s="20">
        <f>SUM(K6:K28)</f>
        <v>1.0000000000000002</v>
      </c>
    </row>
    <row r="30" spans="2:15" ht="14.45">
      <c r="B30" s="2"/>
      <c r="C30" s="2"/>
      <c r="D30" s="18"/>
      <c r="E30" s="31"/>
      <c r="F30" s="31"/>
      <c r="G30" s="31"/>
      <c r="H30" s="32"/>
      <c r="I30" s="33"/>
      <c r="J30" s="32" t="s">
        <v>66</v>
      </c>
    </row>
    <row r="31" spans="2:15">
      <c r="B31" s="1"/>
      <c r="C31" s="1"/>
      <c r="D31" s="1"/>
      <c r="E31" s="1"/>
      <c r="F31" s="9"/>
      <c r="G31" s="1"/>
      <c r="H31" s="10" t="s">
        <v>67</v>
      </c>
      <c r="I31" s="1"/>
      <c r="J31" s="30">
        <v>0</v>
      </c>
    </row>
    <row r="32" spans="2:15" ht="14.45" customHeight="1">
      <c r="B32" s="12"/>
      <c r="C32" s="12"/>
      <c r="D32" s="12"/>
      <c r="E32" s="12" t="s">
        <v>68</v>
      </c>
      <c r="F32" s="12"/>
      <c r="G32" s="12"/>
      <c r="H32" s="13" t="s">
        <v>69</v>
      </c>
      <c r="I32" s="12"/>
      <c r="J32" s="14">
        <v>1.4999999999999999E-2</v>
      </c>
      <c r="K32" s="20" t="s">
        <v>70</v>
      </c>
    </row>
    <row r="33" spans="2:11">
      <c r="B33" s="12"/>
      <c r="C33" s="12"/>
      <c r="D33" s="12"/>
      <c r="E33" s="12"/>
      <c r="H33" s="13" t="s">
        <v>71</v>
      </c>
      <c r="J33" s="40">
        <v>7.4999999999999997E-3</v>
      </c>
    </row>
    <row r="34" spans="2:11">
      <c r="B34" s="12"/>
      <c r="C34" s="12"/>
      <c r="D34" s="12"/>
      <c r="E34" s="12"/>
      <c r="H34" s="13" t="s">
        <v>72</v>
      </c>
      <c r="J34" s="40">
        <v>5.0000000000000001E-3</v>
      </c>
    </row>
    <row r="35" spans="2:11">
      <c r="B35" s="12"/>
      <c r="C35" s="12"/>
      <c r="D35" s="12"/>
      <c r="E35" s="12"/>
    </row>
    <row r="36" spans="2:11">
      <c r="B36" s="12"/>
      <c r="C36" s="12"/>
      <c r="D36" s="12"/>
      <c r="E36" s="34"/>
      <c r="F36" s="34"/>
      <c r="G36" s="34"/>
      <c r="H36" s="32"/>
      <c r="I36" s="34"/>
      <c r="J36" s="32" t="s">
        <v>73</v>
      </c>
    </row>
    <row r="37" spans="2:11">
      <c r="F37" s="12"/>
      <c r="G37" s="12"/>
      <c r="H37" s="13" t="s">
        <v>74</v>
      </c>
      <c r="I37" s="12"/>
      <c r="J37" s="12">
        <v>45</v>
      </c>
      <c r="K37" s="20" t="s">
        <v>75</v>
      </c>
    </row>
    <row r="38" spans="2:11">
      <c r="B38" s="28"/>
      <c r="C38" s="28"/>
      <c r="D38" s="28"/>
      <c r="E38" s="28"/>
      <c r="F38" s="25"/>
      <c r="G38" s="25"/>
      <c r="H38" s="29" t="str">
        <f>"VALOR DE PROJETO DE "&amp;J37&amp;" UNIDADES EDUCACIONAIS (R$)"</f>
        <v>VALOR DE PROJETO DE 45 UNIDADES EDUCACIONAIS (R$)</v>
      </c>
      <c r="I38" s="25"/>
      <c r="J38" s="26">
        <f>J31*(1+IF(J37&lt;=10,0,IF(J37&lt;=30,(J37-10)*J32,IF(J37&lt;=45,20*J32+(J37-30)*J33,IF(J37&lt;=70,20*J32+15*J33+(J37-45)*J34,20*J32+15*J33+25*J34)))))</f>
        <v>0</v>
      </c>
    </row>
    <row r="39" spans="2:11">
      <c r="F39" s="12"/>
      <c r="G39" s="12"/>
      <c r="H39" s="13" t="s">
        <v>76</v>
      </c>
      <c r="I39" s="12"/>
      <c r="J39" s="12">
        <v>3</v>
      </c>
      <c r="K39" s="20" t="s">
        <v>77</v>
      </c>
    </row>
    <row r="40" spans="2:11">
      <c r="B40" s="35"/>
      <c r="C40" s="35"/>
      <c r="D40" s="35"/>
      <c r="E40" s="35"/>
      <c r="F40" s="36"/>
      <c r="G40" s="36"/>
      <c r="H40" s="37" t="str">
        <f>"VALOR GLOBAL DO CONTRATO CONSIDERANDO "&amp;J39&amp;" PROJETOS DE REFERÊNCIA DE "&amp;J37&amp;" UNIDADES EDUCACIONAIS"</f>
        <v>VALOR GLOBAL DO CONTRATO CONSIDERANDO 3 PROJETOS DE REFERÊNCIA DE 45 UNIDADES EDUCACIONAIS</v>
      </c>
      <c r="I40" s="36"/>
      <c r="J40" s="38">
        <f>J38*J39</f>
        <v>0</v>
      </c>
    </row>
  </sheetData>
  <protectedRanges>
    <protectedRange sqref="J6:J28" name="Intervalo1"/>
  </protectedRanges>
  <mergeCells count="16">
    <mergeCell ref="B25:B28"/>
    <mergeCell ref="C25:C28"/>
    <mergeCell ref="D25:D26"/>
    <mergeCell ref="B4:J4"/>
    <mergeCell ref="B2:J2"/>
    <mergeCell ref="B15:B20"/>
    <mergeCell ref="C15:C20"/>
    <mergeCell ref="D16:D17"/>
    <mergeCell ref="B21:B24"/>
    <mergeCell ref="C21:C24"/>
    <mergeCell ref="D21:D22"/>
    <mergeCell ref="B5:C5"/>
    <mergeCell ref="B6:B14"/>
    <mergeCell ref="C6:C14"/>
    <mergeCell ref="D6:D9"/>
    <mergeCell ref="D10:D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ef8c42-56b9-4c40-9f08-f32b9bd6ae5b" xsi:nil="true"/>
    <lcf76f155ced4ddcb4097134ff3c332f xmlns="a8dcc6be-4869-4515-9ccf-8284bac4c1b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6A1E73145936C4A87FCE75E7B1C6E7A" ma:contentTypeVersion="13" ma:contentTypeDescription="Criar um novo documento." ma:contentTypeScope="" ma:versionID="7a30531b18b67b0224c98bf803e26172">
  <xsd:schema xmlns:xsd="http://www.w3.org/2001/XMLSchema" xmlns:xs="http://www.w3.org/2001/XMLSchema" xmlns:p="http://schemas.microsoft.com/office/2006/metadata/properties" xmlns:ns2="a8dcc6be-4869-4515-9ccf-8284bac4c1b0" xmlns:ns3="4eef8c42-56b9-4c40-9f08-f32b9bd6ae5b" targetNamespace="http://schemas.microsoft.com/office/2006/metadata/properties" ma:root="true" ma:fieldsID="a70732b27d5cb573acddc3c3aa377cd5" ns2:_="" ns3:_="">
    <xsd:import namespace="a8dcc6be-4869-4515-9ccf-8284bac4c1b0"/>
    <xsd:import namespace="4eef8c42-56b9-4c40-9f08-f32b9bd6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cc6be-4869-4515-9ccf-8284bac4c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m" ma:readOnly="false" ma:fieldId="{5cf76f15-5ced-4ddc-b409-7134ff3c332f}" ma:taxonomyMulti="true" ma:sspId="6be45749-be26-47a5-8b0c-041978e572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f8c42-56b9-4c40-9f08-f32b9bd6ae5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6b690ca-0ddb-4e9a-a3c3-81440b9477ca}" ma:internalName="TaxCatchAll" ma:showField="CatchAllData" ma:web="4eef8c42-56b9-4c40-9f08-f32b9bd6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353F2C-B970-4307-9E93-FA0A228EDAA4}"/>
</file>

<file path=customXml/itemProps2.xml><?xml version="1.0" encoding="utf-8"?>
<ds:datastoreItem xmlns:ds="http://schemas.openxmlformats.org/officeDocument/2006/customXml" ds:itemID="{E1E2A9EE-C57D-44DD-A5E2-DA440C618175}"/>
</file>

<file path=customXml/itemProps3.xml><?xml version="1.0" encoding="utf-8"?>
<ds:datastoreItem xmlns:ds="http://schemas.openxmlformats.org/officeDocument/2006/customXml" ds:itemID="{C227FD0A-F117-482C-960F-B34C7B04E6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Matheus Lora Camboim</dc:creator>
  <cp:keywords/>
  <dc:description/>
  <cp:lastModifiedBy>Yasmin Saba</cp:lastModifiedBy>
  <cp:revision/>
  <dcterms:created xsi:type="dcterms:W3CDTF">2015-06-05T18:19:34Z</dcterms:created>
  <dcterms:modified xsi:type="dcterms:W3CDTF">2026-04-09T14:59:06Z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0x01010076A1E73145936C4A87FCE75E7B1C6E7A</vt:lpwstr>
  </property>
  <property fmtid="{D5CDD505-2E9C-101B-9397-08002B2CF9AE}" pid="3" name="MediaServiceImageTags">
    <vt:lpwstr/>
  </property>
</Properties>
</file>