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Guarnieri\Balanço - elaboração\2025-2\BRGAAP\"/>
    </mc:Choice>
  </mc:AlternateContent>
  <xr:revisionPtr revIDLastSave="0" documentId="13_ncr:1_{E59C5230-8D61-41F2-9193-409E7C35EDD5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2" i="1"/>
  <c r="I14" i="1"/>
  <c r="J3" i="3"/>
  <c r="J22" i="3"/>
  <c r="J21" i="3"/>
  <c r="J20" i="3"/>
  <c r="J19" i="3"/>
  <c r="J18" i="3"/>
  <c r="J17" i="3"/>
  <c r="J16" i="3"/>
  <c r="I16" i="3"/>
  <c r="H16" i="3"/>
  <c r="H23" i="3" s="1"/>
  <c r="G16" i="3"/>
  <c r="F16" i="3"/>
  <c r="F23" i="3" s="1"/>
  <c r="E16" i="3"/>
  <c r="D16" i="3"/>
  <c r="D23" i="3" s="1"/>
  <c r="C16" i="3"/>
  <c r="B16" i="3"/>
  <c r="B23" i="3" s="1"/>
  <c r="J15" i="3"/>
  <c r="J14" i="3"/>
  <c r="C16" i="5"/>
  <c r="C14" i="5"/>
  <c r="C10" i="5"/>
  <c r="C5" i="5"/>
  <c r="D2" i="5"/>
  <c r="C2" i="5"/>
  <c r="I2" i="1"/>
  <c r="E40" i="4"/>
  <c r="E33" i="4"/>
  <c r="E28" i="4"/>
  <c r="E13" i="4"/>
  <c r="E6" i="4"/>
  <c r="E4" i="4"/>
  <c r="J23" i="3" l="1"/>
  <c r="E22" i="4"/>
  <c r="E35" i="4" s="1"/>
  <c r="F25" i="2"/>
  <c r="F15" i="2"/>
  <c r="F6" i="2"/>
  <c r="F2" i="2"/>
  <c r="D18" i="1"/>
  <c r="D3" i="1"/>
  <c r="D6" i="1"/>
  <c r="F11" i="2" l="1"/>
  <c r="F23" i="2" s="1"/>
  <c r="F30" i="2" s="1"/>
  <c r="C13" i="4"/>
  <c r="C33" i="4"/>
  <c r="D6" i="2"/>
  <c r="D10" i="3"/>
  <c r="F10" i="3"/>
  <c r="B10" i="3"/>
  <c r="D15" i="2"/>
  <c r="C28" i="4"/>
  <c r="J9" i="3" l="1"/>
  <c r="J8" i="3"/>
  <c r="J7" i="3"/>
  <c r="J6" i="3"/>
  <c r="J5" i="3"/>
  <c r="J4" i="3"/>
  <c r="J10" i="3" l="1"/>
  <c r="D12" i="1"/>
  <c r="D15" i="1"/>
  <c r="C6" i="4" l="1"/>
  <c r="C40" i="4" l="1"/>
  <c r="D10" i="5" l="1"/>
  <c r="D5" i="5"/>
  <c r="D25" i="2"/>
  <c r="D2" i="2"/>
  <c r="D11" i="2" l="1"/>
  <c r="D23" i="2" s="1"/>
  <c r="D14" i="5"/>
  <c r="D30" i="2" l="1"/>
  <c r="D16" i="5" s="1"/>
  <c r="C4" i="4"/>
  <c r="C22" i="4" l="1"/>
  <c r="C35" i="4" s="1"/>
  <c r="C43" i="4" s="1"/>
  <c r="H10" i="3"/>
  <c r="I20" i="1" l="1"/>
</calcChain>
</file>

<file path=xl/sharedStrings.xml><?xml version="1.0" encoding="utf-8"?>
<sst xmlns="http://schemas.openxmlformats.org/spreadsheetml/2006/main" count="142" uniqueCount="117">
  <si>
    <t>ATIVO</t>
  </si>
  <si>
    <t>PASSIVO</t>
  </si>
  <si>
    <t>Provisões</t>
  </si>
  <si>
    <t>PATRIMÔNIO LÍQUIDO</t>
  </si>
  <si>
    <t>Intangível</t>
  </si>
  <si>
    <t>Capital Social</t>
  </si>
  <si>
    <t>TOTAL DO ATIVO</t>
  </si>
  <si>
    <t>Operações de empréstimos e repasses</t>
  </si>
  <si>
    <t>Despesas tributárias</t>
  </si>
  <si>
    <t>Corrente</t>
  </si>
  <si>
    <t>Diferido</t>
  </si>
  <si>
    <t>Outros resultados</t>
  </si>
  <si>
    <t>Lucros</t>
  </si>
  <si>
    <t>abrangentes</t>
  </si>
  <si>
    <t>Acumulados</t>
  </si>
  <si>
    <t>Total</t>
  </si>
  <si>
    <t>Constituição de reservas</t>
  </si>
  <si>
    <t>Fluxo de caixa das atividades operacionais</t>
  </si>
  <si>
    <t>Depreciação e amortização</t>
  </si>
  <si>
    <t>Provisão para perdas esperadas associadas ao risco de crédito</t>
  </si>
  <si>
    <t>Imposto de renda e contribuição social pagos</t>
  </si>
  <si>
    <t>Caixa gerado / (utilizado) nas atividades operacionais</t>
  </si>
  <si>
    <t>Fluxo de caixa das atividades de investimentos</t>
  </si>
  <si>
    <t>Caixa gerado / (utilizado) nas atividades de investimento</t>
  </si>
  <si>
    <t>Aumento / (redução) no caixa e equivalente de caixa</t>
  </si>
  <si>
    <t>Efeito tributário</t>
  </si>
  <si>
    <t>Total de outros resultados abrangentes</t>
  </si>
  <si>
    <t>Resultado abrangente do período</t>
  </si>
  <si>
    <t>Benefício pós-emprego</t>
  </si>
  <si>
    <t>Repasses do país</t>
  </si>
  <si>
    <t>Empréstimos e repasses do exterior</t>
  </si>
  <si>
    <t>Reservas de lucro</t>
  </si>
  <si>
    <t>Disponibilidades</t>
  </si>
  <si>
    <t>Lucro líquido do período</t>
  </si>
  <si>
    <t>Ajuste ao valor de mercado TVM</t>
  </si>
  <si>
    <t>Ajustes que não afetam o caixa das atividades operacionais</t>
  </si>
  <si>
    <t>Juros sobre o capital próprio</t>
  </si>
  <si>
    <t>Variação do valor de mercado</t>
  </si>
  <si>
    <t>Saldo de caixa e equivalente de caixa no início do período</t>
  </si>
  <si>
    <t>Saldo de caixa e equivalente de caixa no fim do período</t>
  </si>
  <si>
    <t>TOTAL DO PASSIVO E PATRIMÔNIO LÍQUIDO</t>
  </si>
  <si>
    <t>Itens que podem ser reclassificados para o resultado</t>
  </si>
  <si>
    <t>Itens que não podem ser reclassificados para o resultado</t>
  </si>
  <si>
    <t>Saldos em 31/12/2024</t>
  </si>
  <si>
    <t>Fluxo de caixa das atividades de financiamentos</t>
  </si>
  <si>
    <t>Caixa gerado / (utilizado) nas atividades de financiamento</t>
  </si>
  <si>
    <t>Carteira de crédito</t>
  </si>
  <si>
    <t>Outros ativos financeiros</t>
  </si>
  <si>
    <t>Depósitos e captações no mercado</t>
  </si>
  <si>
    <t>Outros passivos financeiros</t>
  </si>
  <si>
    <t>Outros passivos</t>
  </si>
  <si>
    <t>Efeitos na adoção inicial da Resolução CMN 4966</t>
  </si>
  <si>
    <t>Ajuste de avaliação atuarial</t>
  </si>
  <si>
    <t>Saldos em 01/01/2025</t>
  </si>
  <si>
    <t>Passivos fiscais diferidos</t>
  </si>
  <si>
    <t>Ativos fiscais diferidos</t>
  </si>
  <si>
    <t>Prejuízo na alienação de ativos não financeiros mantidos para venda</t>
  </si>
  <si>
    <t>Outros ativos</t>
  </si>
  <si>
    <t>Juros de capital próprio e recurso do fundo impulsiona sul capitalizados</t>
  </si>
  <si>
    <t>Aporte de recursos no capital por sócios</t>
  </si>
  <si>
    <t>Imobilizado de uso</t>
  </si>
  <si>
    <t>(-) Depreciação acumulada</t>
  </si>
  <si>
    <t>(-) Amortização acumulada</t>
  </si>
  <si>
    <t>Passivo atuarial</t>
  </si>
  <si>
    <t>Capital social</t>
  </si>
  <si>
    <t>Reservas de lucros</t>
  </si>
  <si>
    <t>Outros resultados abrangentes</t>
  </si>
  <si>
    <t>Outras receitas (despesas) operacionais</t>
  </si>
  <si>
    <t>Receitas da intermediação financeira</t>
  </si>
  <si>
    <t>Despesas da intermediação financeira</t>
  </si>
  <si>
    <t>Resultado da intermediação financeira</t>
  </si>
  <si>
    <t>Despesa com pessoal</t>
  </si>
  <si>
    <t>Outras despesas administrativas</t>
  </si>
  <si>
    <t>Provisões cíveis e trabalhistas</t>
  </si>
  <si>
    <t>Participações no lucro</t>
  </si>
  <si>
    <t>Custo sobre o passivo atuarial</t>
  </si>
  <si>
    <t>Variação de ativos e passivos</t>
  </si>
  <si>
    <t>(Aumento) / redução na carteira de crédito</t>
  </si>
  <si>
    <t>(Aumento) / redução em outros ativos financeiros</t>
  </si>
  <si>
    <t>(Aumento) / redução em outros ativos</t>
  </si>
  <si>
    <t>Aumento / (redução) dos passivos financeiros</t>
  </si>
  <si>
    <t>Aumento / (redução) de outros passivos</t>
  </si>
  <si>
    <t>Aumento / (redução) de provisões e passivo atuarial</t>
  </si>
  <si>
    <t>Receitas de prestação de serviços</t>
  </si>
  <si>
    <t>Imposto de renda e contribuição social</t>
  </si>
  <si>
    <t>(Aumento) / redução em TVM e instrumentos financeiros derivativos</t>
  </si>
  <si>
    <t>31.12.2025</t>
  </si>
  <si>
    <t xml:space="preserve">  Ao valor justo por meio do resultado</t>
  </si>
  <si>
    <t xml:space="preserve">  Ao valor justo por outros resultados abrangentes</t>
  </si>
  <si>
    <t xml:space="preserve">  Ao custo amortizado</t>
  </si>
  <si>
    <t>2º semestre</t>
  </si>
  <si>
    <t>Exercício</t>
  </si>
  <si>
    <t>Ativos financeiros</t>
  </si>
  <si>
    <t>(-) Provisão para perdas esperadas associadas ao risco de crédito</t>
  </si>
  <si>
    <t>Passivos financeiros ao valor justo no resultado</t>
  </si>
  <si>
    <t>Passivos financeiros ao custo amortizado</t>
  </si>
  <si>
    <t>Títulos e valores mobiliários e instrumentos financ derivativos</t>
  </si>
  <si>
    <t>Outras receitas (despesas)  operacionais</t>
  </si>
  <si>
    <t>Saldos em 01/07/2025</t>
  </si>
  <si>
    <t>Saldos em 31/12/2025</t>
  </si>
  <si>
    <t>Imobilizado de  uso</t>
  </si>
  <si>
    <t>Ativo intangível</t>
  </si>
  <si>
    <t>TOTAL DO PASSIVO</t>
  </si>
  <si>
    <t>Resultado antes da tributação sobre o lucro</t>
  </si>
  <si>
    <t>Resultado Líquido Básico e Diluído por Ação (lote de 1.000 ações)</t>
  </si>
  <si>
    <t>Variação atuarial</t>
  </si>
  <si>
    <t>Ativos financeiros mensurados VJORA</t>
  </si>
  <si>
    <t>Aumento do capital</t>
  </si>
  <si>
    <t>Lucro líquido do exercício</t>
  </si>
  <si>
    <t>Lucro antes dos impostos e participações</t>
  </si>
  <si>
    <t>Reversão/Provisão para perdas esperadas não associadas ao risco de crédito</t>
  </si>
  <si>
    <t>Provisão para perdas de outros ativos</t>
  </si>
  <si>
    <t>Aquisição de intangível</t>
  </si>
  <si>
    <t>Aquisição de imobilizado</t>
  </si>
  <si>
    <t>Alienação de imobilizado</t>
  </si>
  <si>
    <t>Modificação da posição financeira</t>
  </si>
  <si>
    <t>Resultado líquido do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</si>
</sst>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sz val="10"/>
      <color theme="1"/>
      <name val="Arial Nova Light"/>
      <family val="2"/>
    </font>
    <font>
      <b/>
      <sz val="10"/>
      <color theme="1"/>
      <name val="Arial Nova Light"/>
      <family val="2"/>
    </font>
    <font>
      <sz val="11"/>
      <color theme="1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4" xfId="0" applyFont="1" applyBorder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0" fillId="0" borderId="0" xfId="0" applyNumberForma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164" fontId="6" fillId="2" borderId="0" xfId="0" applyNumberFormat="1" applyFont="1" applyFill="1"/>
    <xf numFmtId="0" fontId="5" fillId="0" borderId="8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165" fontId="5" fillId="0" borderId="8" xfId="0" applyNumberFormat="1" applyFont="1" applyBorder="1"/>
    <xf numFmtId="164" fontId="3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3" fillId="5" borderId="5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5" borderId="5" xfId="0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4"/>
  <sheetViews>
    <sheetView showGridLines="0" workbookViewId="0">
      <selection activeCell="I19" sqref="I19"/>
    </sheetView>
  </sheetViews>
  <sheetFormatPr defaultColWidth="0" defaultRowHeight="14" zeroHeight="1" x14ac:dyDescent="0.3"/>
  <cols>
    <col min="1" max="1" width="2.54296875" style="38" customWidth="1"/>
    <col min="2" max="2" width="54.453125" style="38" customWidth="1"/>
    <col min="3" max="4" width="15.7265625" style="38" customWidth="1"/>
    <col min="5" max="5" width="2.7265625" style="38" customWidth="1"/>
    <col min="6" max="6" width="2.54296875" style="38" customWidth="1"/>
    <col min="7" max="7" width="45.08984375" style="38" customWidth="1"/>
    <col min="8" max="9" width="15.7265625" style="38" customWidth="1"/>
    <col min="10" max="10" width="4.08984375" style="38" customWidth="1"/>
    <col min="11" max="16384" width="8.7265625" style="38" hidden="1"/>
  </cols>
  <sheetData>
    <row r="1" spans="1:10" s="13" customFormat="1" ht="20.149999999999999" customHeight="1" thickBot="1" x14ac:dyDescent="0.4">
      <c r="A1" s="29" t="s">
        <v>0</v>
      </c>
      <c r="B1" s="29"/>
      <c r="C1" s="30"/>
      <c r="D1" s="30" t="s">
        <v>86</v>
      </c>
      <c r="E1" s="29"/>
      <c r="F1" s="29" t="s">
        <v>1</v>
      </c>
      <c r="G1" s="29"/>
      <c r="H1" s="30"/>
      <c r="I1" s="30" t="s">
        <v>86</v>
      </c>
      <c r="J1" s="31"/>
    </row>
    <row r="2" spans="1:10" s="13" customFormat="1" ht="20.149999999999999" customHeight="1" x14ac:dyDescent="0.35">
      <c r="A2" s="13" t="s">
        <v>32</v>
      </c>
      <c r="C2" s="32"/>
      <c r="D2" s="32">
        <v>7445</v>
      </c>
      <c r="F2" s="13" t="s">
        <v>95</v>
      </c>
      <c r="G2" s="33"/>
      <c r="H2" s="14"/>
      <c r="I2" s="14">
        <f>SUM(I3:I6)</f>
        <v>22686540</v>
      </c>
      <c r="J2" s="31"/>
    </row>
    <row r="3" spans="1:10" s="13" customFormat="1" ht="20.149999999999999" customHeight="1" x14ac:dyDescent="0.35">
      <c r="A3" s="13" t="s">
        <v>92</v>
      </c>
      <c r="C3" s="32"/>
      <c r="D3" s="32">
        <f>D4+D5+D6</f>
        <v>29333697</v>
      </c>
      <c r="G3" s="33" t="s">
        <v>48</v>
      </c>
      <c r="H3" s="14"/>
      <c r="I3" s="16">
        <v>1263903</v>
      </c>
      <c r="J3" s="31"/>
    </row>
    <row r="4" spans="1:10" s="15" customFormat="1" ht="20.149999999999999" customHeight="1" x14ac:dyDescent="0.35">
      <c r="A4" s="13" t="s">
        <v>87</v>
      </c>
      <c r="B4" s="13"/>
      <c r="C4" s="32"/>
      <c r="D4" s="32">
        <v>4904218</v>
      </c>
      <c r="G4" s="15" t="s">
        <v>29</v>
      </c>
      <c r="H4" s="16"/>
      <c r="I4" s="16">
        <v>17225374</v>
      </c>
      <c r="J4" s="35"/>
    </row>
    <row r="5" spans="1:10" s="15" customFormat="1" ht="20.149999999999999" customHeight="1" x14ac:dyDescent="0.35">
      <c r="A5" s="13" t="s">
        <v>88</v>
      </c>
      <c r="C5" s="34"/>
      <c r="D5" s="32">
        <v>71638</v>
      </c>
      <c r="G5" s="15" t="s">
        <v>30</v>
      </c>
      <c r="H5" s="16"/>
      <c r="I5" s="16">
        <v>3681865</v>
      </c>
      <c r="J5" s="35"/>
    </row>
    <row r="6" spans="1:10" s="15" customFormat="1" ht="20.149999999999999" customHeight="1" x14ac:dyDescent="0.35">
      <c r="A6" s="13" t="s">
        <v>89</v>
      </c>
      <c r="C6" s="34"/>
      <c r="D6" s="32">
        <f>D7+D8</f>
        <v>24357841</v>
      </c>
      <c r="G6" s="15" t="s">
        <v>49</v>
      </c>
      <c r="H6" s="16"/>
      <c r="I6" s="16">
        <v>515398</v>
      </c>
      <c r="J6" s="35"/>
    </row>
    <row r="7" spans="1:10" s="15" customFormat="1" ht="20.149999999999999" customHeight="1" x14ac:dyDescent="0.35">
      <c r="B7" s="15" t="s">
        <v>46</v>
      </c>
      <c r="C7" s="34"/>
      <c r="D7" s="34">
        <v>24244919</v>
      </c>
      <c r="F7" s="13" t="s">
        <v>94</v>
      </c>
      <c r="H7" s="16"/>
      <c r="I7" s="14">
        <v>19466</v>
      </c>
      <c r="J7" s="35"/>
    </row>
    <row r="8" spans="1:10" s="15" customFormat="1" ht="20.149999999999999" customHeight="1" x14ac:dyDescent="0.35">
      <c r="A8" s="13"/>
      <c r="B8" s="15" t="s">
        <v>47</v>
      </c>
      <c r="C8" s="34"/>
      <c r="D8" s="34">
        <v>112922</v>
      </c>
      <c r="E8" s="13"/>
      <c r="F8" s="13" t="s">
        <v>50</v>
      </c>
      <c r="H8" s="14"/>
      <c r="I8" s="14">
        <v>837831</v>
      </c>
      <c r="J8" s="31"/>
    </row>
    <row r="9" spans="1:10" s="13" customFormat="1" ht="19.5" customHeight="1" x14ac:dyDescent="0.35">
      <c r="A9" s="13" t="s">
        <v>93</v>
      </c>
      <c r="C9" s="32"/>
      <c r="D9" s="32">
        <v>-640495</v>
      </c>
      <c r="F9" s="13" t="s">
        <v>2</v>
      </c>
      <c r="G9" s="15"/>
      <c r="H9" s="14"/>
      <c r="I9" s="14">
        <v>159280</v>
      </c>
      <c r="J9" s="31"/>
    </row>
    <row r="10" spans="1:10" s="15" customFormat="1" ht="20.149999999999999" customHeight="1" x14ac:dyDescent="0.35">
      <c r="A10" s="13" t="s">
        <v>57</v>
      </c>
      <c r="B10" s="13"/>
      <c r="C10" s="32"/>
      <c r="D10" s="32">
        <v>73590</v>
      </c>
      <c r="F10" s="13" t="s">
        <v>63</v>
      </c>
      <c r="H10" s="14"/>
      <c r="I10" s="14">
        <v>279904</v>
      </c>
      <c r="J10" s="35"/>
    </row>
    <row r="11" spans="1:10" s="15" customFormat="1" ht="20.149999999999999" customHeight="1" x14ac:dyDescent="0.35">
      <c r="A11" s="13" t="s">
        <v>55</v>
      </c>
      <c r="B11" s="13"/>
      <c r="C11" s="32"/>
      <c r="D11" s="32">
        <v>431410</v>
      </c>
      <c r="F11" s="13" t="s">
        <v>54</v>
      </c>
      <c r="G11" s="13"/>
      <c r="H11" s="14"/>
      <c r="I11" s="14">
        <v>34342</v>
      </c>
      <c r="J11" s="35"/>
    </row>
    <row r="12" spans="1:10" s="15" customFormat="1" ht="20.149999999999999" customHeight="1" x14ac:dyDescent="0.35">
      <c r="A12" s="13" t="s">
        <v>100</v>
      </c>
      <c r="B12" s="13"/>
      <c r="C12" s="32"/>
      <c r="D12" s="32">
        <f>D13+D14</f>
        <v>38599</v>
      </c>
      <c r="F12" s="13" t="s">
        <v>102</v>
      </c>
      <c r="G12" s="13"/>
      <c r="H12" s="14"/>
      <c r="I12" s="14">
        <f>I2+I7+I8+I9+I10+I11</f>
        <v>24017363</v>
      </c>
      <c r="J12" s="35"/>
    </row>
    <row r="13" spans="1:10" s="15" customFormat="1" ht="20.149999999999999" customHeight="1" x14ac:dyDescent="0.35">
      <c r="B13" s="15" t="s">
        <v>60</v>
      </c>
      <c r="C13" s="34"/>
      <c r="D13" s="34">
        <v>77649</v>
      </c>
      <c r="F13" s="13"/>
      <c r="H13" s="14"/>
      <c r="I13" s="14"/>
      <c r="J13" s="35"/>
    </row>
    <row r="14" spans="1:10" s="15" customFormat="1" ht="20.149999999999999" customHeight="1" x14ac:dyDescent="0.35">
      <c r="B14" s="15" t="s">
        <v>61</v>
      </c>
      <c r="C14" s="34"/>
      <c r="D14" s="34">
        <v>-39050</v>
      </c>
      <c r="F14" s="13" t="s">
        <v>3</v>
      </c>
      <c r="H14" s="14"/>
      <c r="I14" s="14">
        <f>SUM(I15:I17)</f>
        <v>5233897</v>
      </c>
      <c r="J14" s="35"/>
    </row>
    <row r="15" spans="1:10" s="15" customFormat="1" ht="20.149999999999999" customHeight="1" x14ac:dyDescent="0.35">
      <c r="A15" s="13" t="s">
        <v>4</v>
      </c>
      <c r="C15" s="32"/>
      <c r="D15" s="32">
        <f>D16+D17</f>
        <v>7014</v>
      </c>
      <c r="G15" s="15" t="s">
        <v>64</v>
      </c>
      <c r="H15" s="16"/>
      <c r="I15" s="16">
        <v>3499877</v>
      </c>
      <c r="J15" s="35"/>
    </row>
    <row r="16" spans="1:10" s="15" customFormat="1" ht="20.149999999999999" customHeight="1" x14ac:dyDescent="0.35">
      <c r="B16" s="15" t="s">
        <v>101</v>
      </c>
      <c r="C16" s="34"/>
      <c r="D16" s="34">
        <v>56534</v>
      </c>
      <c r="G16" s="15" t="s">
        <v>65</v>
      </c>
      <c r="H16" s="16"/>
      <c r="I16" s="16">
        <v>1774113</v>
      </c>
      <c r="J16" s="31"/>
    </row>
    <row r="17" spans="1:10" s="15" customFormat="1" ht="20.149999999999999" customHeight="1" thickBot="1" x14ac:dyDescent="0.4">
      <c r="B17" s="15" t="s">
        <v>62</v>
      </c>
      <c r="C17" s="34"/>
      <c r="D17" s="34">
        <v>-49520</v>
      </c>
      <c r="G17" s="15" t="s">
        <v>66</v>
      </c>
      <c r="H17" s="16"/>
      <c r="I17" s="16">
        <v>-40093</v>
      </c>
      <c r="J17" s="35"/>
    </row>
    <row r="18" spans="1:10" s="15" customFormat="1" ht="20.149999999999999" customHeight="1" thickBot="1" x14ac:dyDescent="0.4">
      <c r="A18" s="29" t="s">
        <v>6</v>
      </c>
      <c r="B18" s="29"/>
      <c r="C18" s="36"/>
      <c r="D18" s="36">
        <f>D2+D3+D9+D10+D11+D12+D15</f>
        <v>29251260</v>
      </c>
      <c r="E18" s="29"/>
      <c r="F18" s="29" t="s">
        <v>40</v>
      </c>
      <c r="G18" s="29"/>
      <c r="H18" s="37"/>
      <c r="I18" s="37">
        <f>I12+I14</f>
        <v>29251260</v>
      </c>
      <c r="J18" s="35"/>
    </row>
    <row r="19" spans="1:10" s="15" customFormat="1" ht="20.149999999999999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5"/>
    </row>
    <row r="20" spans="1:10" s="15" customFormat="1" ht="20.149999999999999" hidden="1" customHeight="1" x14ac:dyDescent="0.3">
      <c r="A20" s="38"/>
      <c r="B20" s="38"/>
      <c r="C20" s="38"/>
      <c r="D20" s="38"/>
      <c r="E20" s="38"/>
      <c r="F20" s="38"/>
      <c r="G20" s="38"/>
      <c r="H20" s="39"/>
      <c r="I20" s="39">
        <f>I18-D18</f>
        <v>0</v>
      </c>
      <c r="J20" s="35"/>
    </row>
    <row r="21" spans="1:10" s="15" customFormat="1" ht="20.149999999999999" hidden="1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5"/>
    </row>
    <row r="22" spans="1:10" s="15" customFormat="1" ht="20.149999999999999" hidden="1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5"/>
    </row>
    <row r="23" spans="1:10" s="15" customFormat="1" ht="20.149999999999999" hidden="1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5"/>
    </row>
    <row r="24" spans="1:10" s="15" customFormat="1" ht="20.149999999999999" hidden="1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5"/>
    </row>
  </sheetData>
  <pageMargins left="0.511811024" right="0.511811024" top="0.78740157499999996" bottom="0.78740157499999996" header="0.31496062000000002" footer="0.31496062000000002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33"/>
  <sheetViews>
    <sheetView showGridLines="0" topLeftCell="A9" workbookViewId="0">
      <selection activeCell="D33" sqref="D33"/>
    </sheetView>
  </sheetViews>
  <sheetFormatPr defaultColWidth="0" defaultRowHeight="13" zeroHeight="1" x14ac:dyDescent="0.3"/>
  <cols>
    <col min="1" max="1" width="1.81640625" style="8" customWidth="1"/>
    <col min="2" max="2" width="53.36328125" style="8" customWidth="1"/>
    <col min="3" max="3" width="12.453125" style="8" customWidth="1"/>
    <col min="4" max="4" width="13.81640625" style="8" customWidth="1"/>
    <col min="5" max="5" width="1.36328125" style="8" customWidth="1"/>
    <col min="6" max="6" width="13.81640625" style="8" customWidth="1"/>
    <col min="7" max="7" width="0" style="8" hidden="1" customWidth="1"/>
    <col min="8" max="16384" width="9.1796875" style="8" hidden="1"/>
  </cols>
  <sheetData>
    <row r="1" spans="1:6" ht="17.5" customHeight="1" thickBot="1" x14ac:dyDescent="0.35">
      <c r="A1" s="25"/>
      <c r="B1" s="25"/>
      <c r="C1" s="26"/>
      <c r="D1" s="26" t="s">
        <v>90</v>
      </c>
      <c r="F1" s="26" t="s">
        <v>91</v>
      </c>
    </row>
    <row r="2" spans="1:6" ht="17.5" customHeight="1" x14ac:dyDescent="0.3">
      <c r="A2" s="24" t="s">
        <v>68</v>
      </c>
      <c r="B2" s="24"/>
      <c r="C2" s="27"/>
      <c r="D2" s="27">
        <f>D3+D4</f>
        <v>1691669</v>
      </c>
      <c r="F2" s="27">
        <f>F3+F4</f>
        <v>3231237</v>
      </c>
    </row>
    <row r="3" spans="1:6" ht="17.5" customHeight="1" x14ac:dyDescent="0.3">
      <c r="B3" s="8" t="s">
        <v>46</v>
      </c>
      <c r="C3" s="23"/>
      <c r="D3" s="23">
        <v>1385236</v>
      </c>
      <c r="F3" s="23">
        <v>2697948</v>
      </c>
    </row>
    <row r="4" spans="1:6" ht="17.5" customHeight="1" x14ac:dyDescent="0.3">
      <c r="B4" s="8" t="s">
        <v>96</v>
      </c>
      <c r="C4" s="23"/>
      <c r="D4" s="23">
        <v>306433</v>
      </c>
      <c r="F4" s="23">
        <v>533289</v>
      </c>
    </row>
    <row r="5" spans="1:6" ht="17.5" customHeight="1" x14ac:dyDescent="0.3">
      <c r="C5" s="23"/>
      <c r="D5" s="23"/>
      <c r="F5" s="23"/>
    </row>
    <row r="6" spans="1:6" s="21" customFormat="1" ht="17.5" customHeight="1" x14ac:dyDescent="0.3">
      <c r="A6" s="24" t="s">
        <v>69</v>
      </c>
      <c r="B6" s="24"/>
      <c r="C6" s="27"/>
      <c r="D6" s="27">
        <f>SUM(D7:D9)</f>
        <v>-816460</v>
      </c>
      <c r="F6" s="27">
        <f>SUM(F7:F9)</f>
        <v>-1562293</v>
      </c>
    </row>
    <row r="7" spans="1:6" ht="17.5" customHeight="1" x14ac:dyDescent="0.3">
      <c r="B7" s="8" t="s">
        <v>48</v>
      </c>
      <c r="C7" s="23"/>
      <c r="D7" s="23">
        <v>-85841</v>
      </c>
      <c r="F7" s="23">
        <v>-149942</v>
      </c>
    </row>
    <row r="8" spans="1:6" ht="17.5" customHeight="1" x14ac:dyDescent="0.3">
      <c r="B8" s="8" t="s">
        <v>7</v>
      </c>
      <c r="C8" s="23"/>
      <c r="D8" s="23">
        <v>-714834</v>
      </c>
      <c r="F8" s="23">
        <v>-1371598</v>
      </c>
    </row>
    <row r="9" spans="1:6" ht="17.5" customHeight="1" x14ac:dyDescent="0.3">
      <c r="B9" s="8" t="s">
        <v>96</v>
      </c>
      <c r="C9" s="23"/>
      <c r="D9" s="23">
        <v>-15785</v>
      </c>
      <c r="F9" s="23">
        <v>-40753</v>
      </c>
    </row>
    <row r="10" spans="1:6" ht="17.5" customHeight="1" x14ac:dyDescent="0.3">
      <c r="C10" s="23"/>
      <c r="D10" s="23"/>
      <c r="F10" s="23"/>
    </row>
    <row r="11" spans="1:6" s="21" customFormat="1" ht="17.5" customHeight="1" x14ac:dyDescent="0.3">
      <c r="A11" s="24" t="s">
        <v>70</v>
      </c>
      <c r="B11" s="24"/>
      <c r="C11" s="27"/>
      <c r="D11" s="27">
        <f>D2+D6</f>
        <v>875209</v>
      </c>
      <c r="F11" s="27">
        <f>F2+F6</f>
        <v>1668944</v>
      </c>
    </row>
    <row r="12" spans="1:6" ht="17.5" customHeight="1" x14ac:dyDescent="0.3">
      <c r="C12" s="23"/>
      <c r="D12" s="23"/>
      <c r="F12" s="23"/>
    </row>
    <row r="13" spans="1:6" ht="17.5" customHeight="1" x14ac:dyDescent="0.3">
      <c r="A13" s="21" t="s">
        <v>19</v>
      </c>
      <c r="C13" s="23"/>
      <c r="D13" s="22">
        <v>-145149</v>
      </c>
      <c r="F13" s="22">
        <v>-133389</v>
      </c>
    </row>
    <row r="14" spans="1:6" ht="17.5" customHeight="1" x14ac:dyDescent="0.3">
      <c r="C14" s="23"/>
      <c r="D14" s="23"/>
      <c r="F14" s="23"/>
    </row>
    <row r="15" spans="1:6" ht="17.5" customHeight="1" x14ac:dyDescent="0.3">
      <c r="A15" s="21" t="s">
        <v>67</v>
      </c>
      <c r="B15" s="21"/>
      <c r="C15" s="22"/>
      <c r="D15" s="22">
        <f>SUM(D16:D21)</f>
        <v>-288628</v>
      </c>
      <c r="F15" s="22">
        <f>SUM(F16:F21)</f>
        <v>-488415</v>
      </c>
    </row>
    <row r="16" spans="1:6" ht="17.5" customHeight="1" x14ac:dyDescent="0.3">
      <c r="B16" s="8" t="s">
        <v>83</v>
      </c>
      <c r="C16" s="23"/>
      <c r="D16" s="23">
        <v>32153</v>
      </c>
      <c r="F16" s="23">
        <v>61179</v>
      </c>
    </row>
    <row r="17" spans="1:6" ht="17.5" customHeight="1" x14ac:dyDescent="0.3">
      <c r="B17" s="8" t="s">
        <v>71</v>
      </c>
      <c r="C17" s="23"/>
      <c r="D17" s="23">
        <v>-141941</v>
      </c>
      <c r="F17" s="23">
        <v>-274697</v>
      </c>
    </row>
    <row r="18" spans="1:6" ht="17.5" customHeight="1" x14ac:dyDescent="0.3">
      <c r="B18" s="8" t="s">
        <v>72</v>
      </c>
      <c r="C18" s="23"/>
      <c r="D18" s="23">
        <v>-70192</v>
      </c>
      <c r="F18" s="23">
        <v>-119670</v>
      </c>
    </row>
    <row r="19" spans="1:6" ht="17.5" customHeight="1" x14ac:dyDescent="0.3">
      <c r="B19" s="8" t="s">
        <v>8</v>
      </c>
      <c r="C19" s="23"/>
      <c r="D19" s="23">
        <v>-42470</v>
      </c>
      <c r="F19" s="23">
        <v>-79539</v>
      </c>
    </row>
    <row r="20" spans="1:6" ht="17.5" customHeight="1" x14ac:dyDescent="0.3">
      <c r="B20" s="8" t="s">
        <v>73</v>
      </c>
      <c r="C20" s="23"/>
      <c r="D20" s="23">
        <v>5660</v>
      </c>
      <c r="F20" s="23">
        <v>-10607</v>
      </c>
    </row>
    <row r="21" spans="1:6" ht="17.5" customHeight="1" x14ac:dyDescent="0.3">
      <c r="B21" s="8" t="s">
        <v>97</v>
      </c>
      <c r="C21" s="23"/>
      <c r="D21" s="23">
        <v>-71838</v>
      </c>
      <c r="F21" s="23">
        <v>-65081</v>
      </c>
    </row>
    <row r="22" spans="1:6" ht="17.5" customHeight="1" x14ac:dyDescent="0.3">
      <c r="C22" s="23"/>
      <c r="D22" s="23"/>
      <c r="F22" s="23"/>
    </row>
    <row r="23" spans="1:6" s="21" customFormat="1" ht="17.5" customHeight="1" x14ac:dyDescent="0.3">
      <c r="A23" s="24" t="s">
        <v>103</v>
      </c>
      <c r="B23" s="24"/>
      <c r="C23" s="27"/>
      <c r="D23" s="27">
        <f>D11+D13+D15</f>
        <v>441432</v>
      </c>
      <c r="F23" s="27">
        <f>F11+F13+F15</f>
        <v>1047140</v>
      </c>
    </row>
    <row r="24" spans="1:6" ht="17.5" customHeight="1" x14ac:dyDescent="0.3">
      <c r="C24" s="23"/>
      <c r="D24" s="23"/>
      <c r="F24" s="23"/>
    </row>
    <row r="25" spans="1:6" ht="17.5" customHeight="1" x14ac:dyDescent="0.3">
      <c r="A25" s="21" t="s">
        <v>84</v>
      </c>
      <c r="B25" s="21"/>
      <c r="C25" s="22"/>
      <c r="D25" s="22">
        <f>D26+D27</f>
        <v>-35037</v>
      </c>
      <c r="F25" s="22">
        <f>F26+F27</f>
        <v>-305314</v>
      </c>
    </row>
    <row r="26" spans="1:6" ht="17.5" customHeight="1" x14ac:dyDescent="0.3">
      <c r="B26" s="8" t="s">
        <v>9</v>
      </c>
      <c r="C26" s="23"/>
      <c r="D26" s="23">
        <v>-124129</v>
      </c>
      <c r="F26" s="23">
        <v>-409830</v>
      </c>
    </row>
    <row r="27" spans="1:6" ht="17.5" customHeight="1" x14ac:dyDescent="0.3">
      <c r="B27" s="8" t="s">
        <v>10</v>
      </c>
      <c r="C27" s="23"/>
      <c r="D27" s="23">
        <v>89092</v>
      </c>
      <c r="F27" s="23">
        <v>104516</v>
      </c>
    </row>
    <row r="28" spans="1:6" ht="17.5" customHeight="1" x14ac:dyDescent="0.3">
      <c r="A28" s="21" t="s">
        <v>74</v>
      </c>
      <c r="B28" s="21"/>
      <c r="C28" s="22"/>
      <c r="D28" s="22">
        <v>-10425</v>
      </c>
      <c r="F28" s="22">
        <v>-20460</v>
      </c>
    </row>
    <row r="29" spans="1:6" ht="17.5" customHeight="1" thickBot="1" x14ac:dyDescent="0.35">
      <c r="C29" s="23"/>
      <c r="D29" s="23"/>
      <c r="F29" s="23"/>
    </row>
    <row r="30" spans="1:6" s="15" customFormat="1" ht="17.5" customHeight="1" thickBot="1" x14ac:dyDescent="0.4">
      <c r="A30" s="29" t="s">
        <v>116</v>
      </c>
      <c r="B30" s="29"/>
      <c r="C30" s="36"/>
      <c r="D30" s="36">
        <f>D23+D25+D28</f>
        <v>395970</v>
      </c>
      <c r="F30" s="36">
        <f>F23+F25+F28</f>
        <v>721366</v>
      </c>
    </row>
    <row r="31" spans="1:6" x14ac:dyDescent="0.3">
      <c r="C31" s="23"/>
      <c r="D31" s="23"/>
      <c r="F31" s="23"/>
    </row>
    <row r="32" spans="1:6" x14ac:dyDescent="0.3">
      <c r="A32" s="28" t="s">
        <v>104</v>
      </c>
      <c r="B32" s="28"/>
      <c r="C32" s="40"/>
      <c r="D32" s="40">
        <v>0.11</v>
      </c>
      <c r="F32" s="40">
        <v>0.21</v>
      </c>
    </row>
    <row r="33" spans="3:6" x14ac:dyDescent="0.3">
      <c r="C33" s="23"/>
      <c r="D33" s="23"/>
      <c r="F33" s="23"/>
    </row>
  </sheetData>
  <pageMargins left="0.23622047244094491" right="3.937007874015748E-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8"/>
  <sheetViews>
    <sheetView showGridLines="0" workbookViewId="0">
      <selection activeCell="A6" sqref="A6"/>
    </sheetView>
  </sheetViews>
  <sheetFormatPr defaultColWidth="0" defaultRowHeight="13" zeroHeight="1" x14ac:dyDescent="0.35"/>
  <cols>
    <col min="1" max="1" width="2.453125" style="15" customWidth="1"/>
    <col min="2" max="2" width="68.81640625" style="15" customWidth="1"/>
    <col min="3" max="4" width="17" style="52" customWidth="1"/>
    <col min="5" max="8" width="0" style="15" hidden="1" customWidth="1"/>
    <col min="9" max="16384" width="9.1796875" style="15" hidden="1"/>
  </cols>
  <sheetData>
    <row r="1" spans="1:4" ht="17.5" customHeight="1" thickBot="1" x14ac:dyDescent="0.4">
      <c r="C1" s="44" t="s">
        <v>90</v>
      </c>
      <c r="D1" s="44" t="s">
        <v>91</v>
      </c>
    </row>
    <row r="2" spans="1:4" ht="17.5" customHeight="1" x14ac:dyDescent="0.35">
      <c r="A2" s="45" t="s">
        <v>33</v>
      </c>
      <c r="B2" s="45"/>
      <c r="C2" s="46">
        <f>DR!D30</f>
        <v>395970</v>
      </c>
      <c r="D2" s="46">
        <f>DR!F30</f>
        <v>721366</v>
      </c>
    </row>
    <row r="3" spans="1:4" ht="17.5" customHeight="1" x14ac:dyDescent="0.35">
      <c r="C3" s="47"/>
      <c r="D3" s="47"/>
    </row>
    <row r="4" spans="1:4" ht="17.5" customHeight="1" x14ac:dyDescent="0.35">
      <c r="A4" s="13" t="s">
        <v>41</v>
      </c>
      <c r="C4" s="47"/>
      <c r="D4" s="47"/>
    </row>
    <row r="5" spans="1:4" ht="17.5" customHeight="1" x14ac:dyDescent="0.35">
      <c r="A5" s="13" t="s">
        <v>106</v>
      </c>
      <c r="B5" s="13"/>
      <c r="C5" s="32">
        <f>C6+C7</f>
        <v>-71</v>
      </c>
      <c r="D5" s="32">
        <f>D6+D7</f>
        <v>22</v>
      </c>
    </row>
    <row r="6" spans="1:4" ht="17.5" customHeight="1" x14ac:dyDescent="0.35">
      <c r="B6" s="15" t="s">
        <v>37</v>
      </c>
      <c r="C6" s="34">
        <v>-71</v>
      </c>
      <c r="D6" s="34">
        <v>22</v>
      </c>
    </row>
    <row r="7" spans="1:4" ht="17.5" customHeight="1" x14ac:dyDescent="0.35">
      <c r="B7" s="15" t="s">
        <v>25</v>
      </c>
      <c r="C7" s="16">
        <v>0</v>
      </c>
      <c r="D7" s="34">
        <v>0</v>
      </c>
    </row>
    <row r="8" spans="1:4" ht="17.5" customHeight="1" x14ac:dyDescent="0.35">
      <c r="C8" s="47"/>
      <c r="D8" s="47"/>
    </row>
    <row r="9" spans="1:4" ht="17.5" customHeight="1" x14ac:dyDescent="0.35">
      <c r="A9" s="13" t="s">
        <v>42</v>
      </c>
      <c r="C9" s="47"/>
      <c r="D9" s="47"/>
    </row>
    <row r="10" spans="1:4" ht="17.5" customHeight="1" x14ac:dyDescent="0.35">
      <c r="A10" s="13" t="s">
        <v>28</v>
      </c>
      <c r="B10" s="13"/>
      <c r="C10" s="32">
        <f>C11+C12</f>
        <v>-7725</v>
      </c>
      <c r="D10" s="32">
        <f>D11+D12</f>
        <v>-5347</v>
      </c>
    </row>
    <row r="11" spans="1:4" ht="17.5" customHeight="1" x14ac:dyDescent="0.35">
      <c r="B11" s="15" t="s">
        <v>105</v>
      </c>
      <c r="C11" s="34">
        <v>-10372</v>
      </c>
      <c r="D11" s="34">
        <v>-16418</v>
      </c>
    </row>
    <row r="12" spans="1:4" ht="17.5" customHeight="1" x14ac:dyDescent="0.35">
      <c r="B12" s="15" t="s">
        <v>25</v>
      </c>
      <c r="C12" s="34">
        <v>2647</v>
      </c>
      <c r="D12" s="34">
        <v>11071</v>
      </c>
    </row>
    <row r="13" spans="1:4" ht="17.5" customHeight="1" x14ac:dyDescent="0.35">
      <c r="C13" s="47"/>
      <c r="D13" s="47"/>
    </row>
    <row r="14" spans="1:4" ht="17.5" customHeight="1" x14ac:dyDescent="0.35">
      <c r="A14" s="48" t="s">
        <v>26</v>
      </c>
      <c r="B14" s="48"/>
      <c r="C14" s="49">
        <f>C5+C10</f>
        <v>-7796</v>
      </c>
      <c r="D14" s="49">
        <f>D5+D10</f>
        <v>-5325</v>
      </c>
    </row>
    <row r="15" spans="1:4" ht="17.5" customHeight="1" thickBot="1" x14ac:dyDescent="0.4">
      <c r="C15" s="47"/>
      <c r="D15" s="47"/>
    </row>
    <row r="16" spans="1:4" ht="17.5" customHeight="1" thickBot="1" x14ac:dyDescent="0.4">
      <c r="A16" s="50" t="s">
        <v>27</v>
      </c>
      <c r="B16" s="50"/>
      <c r="C16" s="51">
        <f>C2+C14</f>
        <v>388174</v>
      </c>
      <c r="D16" s="51">
        <f>D2+D14</f>
        <v>716041</v>
      </c>
    </row>
    <row r="18" x14ac:dyDescent="0.3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30"/>
  <sheetViews>
    <sheetView showGridLines="0" workbookViewId="0">
      <selection activeCell="A9" sqref="A9"/>
    </sheetView>
  </sheetViews>
  <sheetFormatPr defaultColWidth="0" defaultRowHeight="13" zeroHeight="1" x14ac:dyDescent="0.3"/>
  <cols>
    <col min="1" max="1" width="41.54296875" style="8" customWidth="1"/>
    <col min="2" max="2" width="17.453125" style="19" customWidth="1"/>
    <col min="3" max="3" width="1.1796875" style="19" customWidth="1"/>
    <col min="4" max="4" width="17.453125" style="19" customWidth="1"/>
    <col min="5" max="5" width="1.1796875" style="19" customWidth="1"/>
    <col min="6" max="6" width="17.26953125" style="19" customWidth="1"/>
    <col min="7" max="7" width="1" style="19" customWidth="1"/>
    <col min="8" max="8" width="13.81640625" style="19" customWidth="1"/>
    <col min="9" max="9" width="1.1796875" style="19" customWidth="1"/>
    <col min="10" max="10" width="15.54296875" style="19" customWidth="1"/>
    <col min="11" max="11" width="4.81640625" style="8" customWidth="1"/>
    <col min="12" max="16384" width="9.1796875" style="8" hidden="1"/>
  </cols>
  <sheetData>
    <row r="1" spans="1:10" ht="18.649999999999999" customHeight="1" x14ac:dyDescent="0.3">
      <c r="B1" s="9"/>
      <c r="C1" s="9"/>
      <c r="D1" s="9"/>
      <c r="E1" s="10"/>
      <c r="F1" s="9" t="s">
        <v>11</v>
      </c>
      <c r="G1" s="9"/>
      <c r="H1" s="9" t="s">
        <v>12</v>
      </c>
      <c r="I1" s="9"/>
      <c r="J1" s="10"/>
    </row>
    <row r="2" spans="1:10" ht="18.649999999999999" customHeight="1" thickBot="1" x14ac:dyDescent="0.35">
      <c r="A2" s="11"/>
      <c r="B2" s="12" t="s">
        <v>5</v>
      </c>
      <c r="C2" s="9"/>
      <c r="D2" s="12" t="s">
        <v>31</v>
      </c>
      <c r="E2" s="9"/>
      <c r="F2" s="12" t="s">
        <v>13</v>
      </c>
      <c r="G2" s="9"/>
      <c r="H2" s="12" t="s">
        <v>14</v>
      </c>
      <c r="I2" s="9"/>
      <c r="J2" s="12" t="s">
        <v>15</v>
      </c>
    </row>
    <row r="3" spans="1:10" s="15" customFormat="1" ht="18.649999999999999" customHeight="1" x14ac:dyDescent="0.35">
      <c r="A3" s="13" t="s">
        <v>98</v>
      </c>
      <c r="B3" s="14">
        <v>3499877</v>
      </c>
      <c r="C3" s="14"/>
      <c r="D3" s="14">
        <v>1781847</v>
      </c>
      <c r="E3" s="14"/>
      <c r="F3" s="14">
        <v>-32297</v>
      </c>
      <c r="G3" s="14"/>
      <c r="H3" s="14">
        <v>0</v>
      </c>
      <c r="I3" s="14"/>
      <c r="J3" s="14">
        <f>SUM(B3:H3)</f>
        <v>5249427</v>
      </c>
    </row>
    <row r="4" spans="1:10" s="15" customFormat="1" ht="18.649999999999999" customHeight="1" x14ac:dyDescent="0.35">
      <c r="A4" s="15" t="s">
        <v>34</v>
      </c>
      <c r="B4" s="16"/>
      <c r="C4" s="16"/>
      <c r="D4" s="16"/>
      <c r="E4" s="16"/>
      <c r="F4" s="16">
        <v>-71</v>
      </c>
      <c r="G4" s="16"/>
      <c r="H4" s="16"/>
      <c r="I4" s="16"/>
      <c r="J4" s="16">
        <f t="shared" ref="J4:J9" si="0">SUM(B4:H4)</f>
        <v>-71</v>
      </c>
    </row>
    <row r="5" spans="1:10" s="15" customFormat="1" ht="18.649999999999999" customHeight="1" x14ac:dyDescent="0.35">
      <c r="A5" s="15" t="s">
        <v>52</v>
      </c>
      <c r="B5" s="16"/>
      <c r="C5" s="16"/>
      <c r="D5" s="16"/>
      <c r="E5" s="16"/>
      <c r="F5" s="16">
        <v>-7725</v>
      </c>
      <c r="G5" s="16"/>
      <c r="H5" s="16"/>
      <c r="I5" s="16"/>
      <c r="J5" s="16">
        <f t="shared" si="0"/>
        <v>-7725</v>
      </c>
    </row>
    <row r="6" spans="1:10" s="15" customFormat="1" ht="18.649999999999999" customHeight="1" x14ac:dyDescent="0.35">
      <c r="A6" s="15" t="s">
        <v>107</v>
      </c>
      <c r="B6" s="16"/>
      <c r="C6" s="16"/>
      <c r="D6" s="16"/>
      <c r="E6" s="16"/>
      <c r="F6" s="16"/>
      <c r="G6" s="16"/>
      <c r="H6" s="16"/>
      <c r="I6" s="16"/>
      <c r="J6" s="16">
        <f t="shared" si="0"/>
        <v>0</v>
      </c>
    </row>
    <row r="7" spans="1:10" s="15" customFormat="1" ht="18.649999999999999" customHeight="1" x14ac:dyDescent="0.35">
      <c r="A7" s="15" t="s">
        <v>36</v>
      </c>
      <c r="B7" s="16"/>
      <c r="C7" s="16"/>
      <c r="D7" s="16">
        <v>-403704</v>
      </c>
      <c r="E7" s="16"/>
      <c r="F7" s="16"/>
      <c r="G7" s="16"/>
      <c r="H7" s="16"/>
      <c r="I7" s="16"/>
      <c r="J7" s="16">
        <f t="shared" si="0"/>
        <v>-403704</v>
      </c>
    </row>
    <row r="8" spans="1:10" s="15" customFormat="1" ht="18.649999999999999" customHeight="1" x14ac:dyDescent="0.35">
      <c r="A8" s="15" t="s">
        <v>33</v>
      </c>
      <c r="B8" s="16"/>
      <c r="C8" s="16"/>
      <c r="D8" s="16"/>
      <c r="E8" s="16"/>
      <c r="F8" s="16"/>
      <c r="G8" s="16"/>
      <c r="H8" s="16">
        <v>395970</v>
      </c>
      <c r="I8" s="16"/>
      <c r="J8" s="16">
        <f t="shared" si="0"/>
        <v>395970</v>
      </c>
    </row>
    <row r="9" spans="1:10" s="15" customFormat="1" ht="18.649999999999999" customHeight="1" x14ac:dyDescent="0.35">
      <c r="A9" s="15" t="s">
        <v>16</v>
      </c>
      <c r="B9" s="16"/>
      <c r="C9" s="16"/>
      <c r="D9" s="16">
        <v>395970</v>
      </c>
      <c r="E9" s="16"/>
      <c r="F9" s="16"/>
      <c r="G9" s="16"/>
      <c r="H9" s="16">
        <v>-395970</v>
      </c>
      <c r="I9" s="16"/>
      <c r="J9" s="16">
        <f t="shared" si="0"/>
        <v>0</v>
      </c>
    </row>
    <row r="10" spans="1:10" s="15" customFormat="1" ht="18.649999999999999" customHeight="1" thickBot="1" x14ac:dyDescent="0.4">
      <c r="A10" s="17" t="s">
        <v>99</v>
      </c>
      <c r="B10" s="18">
        <f>SUM(B3:B9)</f>
        <v>3499877</v>
      </c>
      <c r="C10" s="14"/>
      <c r="D10" s="18">
        <f>SUM(D3:D9)</f>
        <v>1774113</v>
      </c>
      <c r="E10" s="14"/>
      <c r="F10" s="18">
        <f>SUM(F3:F9)</f>
        <v>-40093</v>
      </c>
      <c r="G10" s="14"/>
      <c r="H10" s="18">
        <f>SUM(H3:H9)</f>
        <v>0</v>
      </c>
      <c r="I10" s="14"/>
      <c r="J10" s="18">
        <f>SUM(J3:J9)</f>
        <v>5233897</v>
      </c>
    </row>
    <row r="11" spans="1:10" s="15" customFormat="1" ht="18.649999999999999" customHeight="1" thickTop="1" x14ac:dyDescent="0.35">
      <c r="A11" s="13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18.649999999999999" customHeight="1" x14ac:dyDescent="0.3">
      <c r="B12" s="9"/>
      <c r="C12" s="9"/>
      <c r="D12" s="9"/>
      <c r="E12" s="10"/>
      <c r="F12" s="9" t="s">
        <v>11</v>
      </c>
      <c r="G12" s="9"/>
      <c r="H12" s="9" t="s">
        <v>12</v>
      </c>
      <c r="I12" s="9"/>
      <c r="J12" s="10"/>
    </row>
    <row r="13" spans="1:10" ht="18.649999999999999" customHeight="1" thickBot="1" x14ac:dyDescent="0.35">
      <c r="A13" s="11"/>
      <c r="B13" s="12" t="s">
        <v>5</v>
      </c>
      <c r="C13" s="9"/>
      <c r="D13" s="12" t="s">
        <v>31</v>
      </c>
      <c r="E13" s="9"/>
      <c r="F13" s="12" t="s">
        <v>13</v>
      </c>
      <c r="G13" s="9"/>
      <c r="H13" s="12" t="s">
        <v>14</v>
      </c>
      <c r="I13" s="9"/>
      <c r="J13" s="12" t="s">
        <v>15</v>
      </c>
    </row>
    <row r="14" spans="1:10" s="15" customFormat="1" ht="18.649999999999999" customHeight="1" x14ac:dyDescent="0.35">
      <c r="A14" s="13" t="s">
        <v>43</v>
      </c>
      <c r="B14" s="14">
        <v>2487333</v>
      </c>
      <c r="C14" s="14"/>
      <c r="D14" s="14">
        <v>2043333</v>
      </c>
      <c r="E14" s="14"/>
      <c r="F14" s="14">
        <v>-34768</v>
      </c>
      <c r="G14" s="14"/>
      <c r="H14" s="14">
        <v>0</v>
      </c>
      <c r="I14" s="14"/>
      <c r="J14" s="14">
        <f>SUM(B14:H14)</f>
        <v>4495898</v>
      </c>
    </row>
    <row r="15" spans="1:10" s="15" customFormat="1" ht="18.649999999999999" customHeight="1" thickBot="1" x14ac:dyDescent="0.4">
      <c r="A15" s="54" t="s">
        <v>51</v>
      </c>
      <c r="B15" s="55"/>
      <c r="C15" s="55"/>
      <c r="D15" s="55">
        <v>25052</v>
      </c>
      <c r="E15" s="55"/>
      <c r="F15" s="55"/>
      <c r="G15" s="55"/>
      <c r="H15" s="55"/>
      <c r="I15" s="55"/>
      <c r="J15" s="55">
        <f>SUM(B15:I15)</f>
        <v>25052</v>
      </c>
    </row>
    <row r="16" spans="1:10" s="15" customFormat="1" ht="18.649999999999999" customHeight="1" x14ac:dyDescent="0.35">
      <c r="A16" s="13" t="s">
        <v>53</v>
      </c>
      <c r="B16" s="14">
        <f>B14+B15</f>
        <v>2487333</v>
      </c>
      <c r="C16" s="14">
        <f t="shared" ref="C16:J16" si="1">C14+C15</f>
        <v>0</v>
      </c>
      <c r="D16" s="14">
        <f t="shared" si="1"/>
        <v>2068385</v>
      </c>
      <c r="E16" s="14">
        <f t="shared" si="1"/>
        <v>0</v>
      </c>
      <c r="F16" s="14">
        <f t="shared" si="1"/>
        <v>-34768</v>
      </c>
      <c r="G16" s="14">
        <f t="shared" si="1"/>
        <v>0</v>
      </c>
      <c r="H16" s="14">
        <f t="shared" si="1"/>
        <v>0</v>
      </c>
      <c r="I16" s="14">
        <f t="shared" si="1"/>
        <v>0</v>
      </c>
      <c r="J16" s="14">
        <f t="shared" si="1"/>
        <v>4520950</v>
      </c>
    </row>
    <row r="17" spans="1:10" s="15" customFormat="1" ht="18.649999999999999" customHeight="1" x14ac:dyDescent="0.35">
      <c r="A17" s="15" t="s">
        <v>34</v>
      </c>
      <c r="B17" s="16"/>
      <c r="C17" s="16"/>
      <c r="D17" s="16"/>
      <c r="E17" s="16"/>
      <c r="F17" s="16">
        <v>22</v>
      </c>
      <c r="G17" s="16"/>
      <c r="H17" s="16"/>
      <c r="I17" s="16"/>
      <c r="J17" s="16">
        <f t="shared" ref="J17:J22" si="2">SUM(B17:H17)</f>
        <v>22</v>
      </c>
    </row>
    <row r="18" spans="1:10" s="15" customFormat="1" ht="18.649999999999999" customHeight="1" x14ac:dyDescent="0.35">
      <c r="A18" s="15" t="s">
        <v>52</v>
      </c>
      <c r="B18" s="16"/>
      <c r="C18" s="16"/>
      <c r="D18" s="16"/>
      <c r="E18" s="16"/>
      <c r="F18" s="16">
        <v>-5347</v>
      </c>
      <c r="G18" s="16"/>
      <c r="H18" s="16"/>
      <c r="I18" s="16"/>
      <c r="J18" s="16">
        <f t="shared" si="2"/>
        <v>-5347</v>
      </c>
    </row>
    <row r="19" spans="1:10" s="15" customFormat="1" ht="18.649999999999999" customHeight="1" x14ac:dyDescent="0.35">
      <c r="A19" s="15" t="s">
        <v>107</v>
      </c>
      <c r="B19" s="16">
        <v>1012544</v>
      </c>
      <c r="C19" s="16"/>
      <c r="D19" s="16">
        <v>-611934</v>
      </c>
      <c r="E19" s="16"/>
      <c r="F19" s="16"/>
      <c r="G19" s="16"/>
      <c r="H19" s="16"/>
      <c r="I19" s="16"/>
      <c r="J19" s="16">
        <f t="shared" si="2"/>
        <v>400610</v>
      </c>
    </row>
    <row r="20" spans="1:10" s="15" customFormat="1" ht="18.649999999999999" customHeight="1" x14ac:dyDescent="0.35">
      <c r="A20" s="15" t="s">
        <v>36</v>
      </c>
      <c r="B20" s="16"/>
      <c r="C20" s="16"/>
      <c r="D20" s="16">
        <v>-403704</v>
      </c>
      <c r="E20" s="16"/>
      <c r="F20" s="16"/>
      <c r="G20" s="16"/>
      <c r="H20" s="16"/>
      <c r="I20" s="16"/>
      <c r="J20" s="16">
        <f t="shared" si="2"/>
        <v>-403704</v>
      </c>
    </row>
    <row r="21" spans="1:10" s="15" customFormat="1" ht="18.649999999999999" customHeight="1" x14ac:dyDescent="0.35">
      <c r="A21" s="15" t="s">
        <v>108</v>
      </c>
      <c r="B21" s="16"/>
      <c r="C21" s="16"/>
      <c r="D21" s="16"/>
      <c r="E21" s="16"/>
      <c r="F21" s="16"/>
      <c r="G21" s="16"/>
      <c r="H21" s="16">
        <v>721366</v>
      </c>
      <c r="I21" s="16"/>
      <c r="J21" s="16">
        <f t="shared" si="2"/>
        <v>721366</v>
      </c>
    </row>
    <row r="22" spans="1:10" s="15" customFormat="1" ht="18.649999999999999" customHeight="1" x14ac:dyDescent="0.35">
      <c r="A22" s="15" t="s">
        <v>16</v>
      </c>
      <c r="B22" s="16"/>
      <c r="C22" s="16"/>
      <c r="D22" s="16">
        <v>721366</v>
      </c>
      <c r="E22" s="16"/>
      <c r="F22" s="16"/>
      <c r="G22" s="16"/>
      <c r="H22" s="16">
        <v>-721366</v>
      </c>
      <c r="I22" s="16"/>
      <c r="J22" s="16">
        <f t="shared" si="2"/>
        <v>0</v>
      </c>
    </row>
    <row r="23" spans="1:10" s="15" customFormat="1" ht="18.649999999999999" customHeight="1" thickBot="1" x14ac:dyDescent="0.4">
      <c r="A23" s="17" t="s">
        <v>99</v>
      </c>
      <c r="B23" s="18">
        <f>SUM(B16:B22)</f>
        <v>3499877</v>
      </c>
      <c r="C23" s="14"/>
      <c r="D23" s="18">
        <f>SUM(D16:D22)</f>
        <v>1774113</v>
      </c>
      <c r="E23" s="14"/>
      <c r="F23" s="18">
        <f>SUM(F16:F22)</f>
        <v>-40093</v>
      </c>
      <c r="G23" s="14"/>
      <c r="H23" s="18">
        <f t="shared" ref="H23" si="3">SUM(H14:H22)</f>
        <v>0</v>
      </c>
      <c r="I23" s="14"/>
      <c r="J23" s="18">
        <f>SUM(J16:J22)</f>
        <v>5233897</v>
      </c>
    </row>
    <row r="24" spans="1:10" ht="13.5" thickTop="1" x14ac:dyDescent="0.3"/>
    <row r="26" spans="1:10" hidden="1" x14ac:dyDescent="0.3">
      <c r="D26" s="20"/>
      <c r="F26" s="20"/>
    </row>
    <row r="28" spans="1:10" hidden="1" x14ac:dyDescent="0.3">
      <c r="B28" s="20"/>
    </row>
    <row r="30" spans="1:10" hidden="1" x14ac:dyDescent="0.3">
      <c r="B30" s="20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43"/>
  <sheetViews>
    <sheetView showGridLines="0" tabSelected="1" workbookViewId="0">
      <selection activeCell="A38" sqref="A38"/>
    </sheetView>
  </sheetViews>
  <sheetFormatPr defaultColWidth="0" defaultRowHeight="0" customHeight="1" zeroHeight="1" x14ac:dyDescent="0.35"/>
  <cols>
    <col min="1" max="1" width="2.7265625" customWidth="1"/>
    <col min="2" max="2" width="56.1796875" customWidth="1"/>
    <col min="3" max="3" width="17.08984375" customWidth="1"/>
    <col min="4" max="4" width="1.7265625" customWidth="1"/>
    <col min="5" max="5" width="17.08984375" customWidth="1"/>
    <col min="6" max="6" width="0" hidden="1" customWidth="1"/>
    <col min="7" max="16384" width="8.7265625" hidden="1"/>
  </cols>
  <sheetData>
    <row r="1" spans="1:5" ht="17.5" customHeight="1" x14ac:dyDescent="0.35">
      <c r="C1" s="57"/>
      <c r="E1" s="57"/>
    </row>
    <row r="2" spans="1:5" s="7" customFormat="1" ht="17.5" customHeight="1" thickBot="1" x14ac:dyDescent="0.4">
      <c r="C2" s="56" t="s">
        <v>90</v>
      </c>
      <c r="E2" s="56" t="s">
        <v>91</v>
      </c>
    </row>
    <row r="3" spans="1:5" ht="17.5" customHeight="1" x14ac:dyDescent="0.35">
      <c r="A3" s="58" t="s">
        <v>17</v>
      </c>
      <c r="B3" s="58"/>
      <c r="C3" s="4"/>
      <c r="E3" s="4"/>
    </row>
    <row r="4" spans="1:5" ht="17.5" customHeight="1" x14ac:dyDescent="0.35">
      <c r="A4" s="59" t="s">
        <v>109</v>
      </c>
      <c r="B4" s="59"/>
      <c r="C4" s="2">
        <f>DR!D23</f>
        <v>441432</v>
      </c>
      <c r="E4" s="2">
        <f>DR!F23</f>
        <v>1047140</v>
      </c>
    </row>
    <row r="5" spans="1:5" ht="17.5" customHeight="1" x14ac:dyDescent="0.35">
      <c r="A5" s="60"/>
      <c r="B5" s="60"/>
      <c r="C5" s="3"/>
      <c r="E5" s="3"/>
    </row>
    <row r="6" spans="1:5" ht="17.5" customHeight="1" x14ac:dyDescent="0.35">
      <c r="A6" s="59" t="s">
        <v>35</v>
      </c>
      <c r="B6" s="59"/>
      <c r="C6" s="41">
        <f>SUM(C7:C12)</f>
        <v>226704</v>
      </c>
      <c r="E6" s="41">
        <f>SUM(E7:E12)</f>
        <v>252095</v>
      </c>
    </row>
    <row r="7" spans="1:5" ht="17.5" customHeight="1" x14ac:dyDescent="0.35">
      <c r="A7" s="6"/>
      <c r="B7" s="6" t="s">
        <v>18</v>
      </c>
      <c r="C7" s="3">
        <v>3734</v>
      </c>
      <c r="E7" s="3">
        <v>7282</v>
      </c>
    </row>
    <row r="8" spans="1:5" ht="17.5" customHeight="1" x14ac:dyDescent="0.35">
      <c r="A8" s="6"/>
      <c r="B8" s="6" t="s">
        <v>19</v>
      </c>
      <c r="C8" s="3">
        <v>145149</v>
      </c>
      <c r="E8" s="3">
        <v>133389</v>
      </c>
    </row>
    <row r="9" spans="1:5" ht="17.5" customHeight="1" x14ac:dyDescent="0.35">
      <c r="A9" s="6"/>
      <c r="B9" s="6" t="s">
        <v>110</v>
      </c>
      <c r="C9" s="3">
        <v>-5660</v>
      </c>
      <c r="E9" s="3">
        <v>10607</v>
      </c>
    </row>
    <row r="10" spans="1:5" ht="17.5" customHeight="1" x14ac:dyDescent="0.35">
      <c r="A10" s="6"/>
      <c r="B10" s="6" t="s">
        <v>111</v>
      </c>
      <c r="C10" s="3">
        <v>230</v>
      </c>
      <c r="E10" s="3">
        <v>4031</v>
      </c>
    </row>
    <row r="11" spans="1:5" ht="17.5" customHeight="1" x14ac:dyDescent="0.35">
      <c r="A11" s="6"/>
      <c r="B11" s="6" t="s">
        <v>56</v>
      </c>
      <c r="C11" s="3">
        <v>0</v>
      </c>
      <c r="E11" s="3">
        <v>166</v>
      </c>
    </row>
    <row r="12" spans="1:5" ht="17.5" customHeight="1" x14ac:dyDescent="0.35">
      <c r="A12" s="6"/>
      <c r="B12" s="6" t="s">
        <v>75</v>
      </c>
      <c r="C12" s="3">
        <v>83251</v>
      </c>
      <c r="E12" s="3">
        <v>96620</v>
      </c>
    </row>
    <row r="13" spans="1:5" ht="17.5" customHeight="1" x14ac:dyDescent="0.35">
      <c r="A13" s="59" t="s">
        <v>76</v>
      </c>
      <c r="B13" s="59"/>
      <c r="C13" s="41">
        <f>SUM(C14:C21)</f>
        <v>-357207</v>
      </c>
      <c r="E13" s="41">
        <f>SUM(E14:E21)</f>
        <v>-1062324</v>
      </c>
    </row>
    <row r="14" spans="1:5" ht="17.5" customHeight="1" x14ac:dyDescent="0.35">
      <c r="A14" s="6"/>
      <c r="B14" s="6" t="s">
        <v>85</v>
      </c>
      <c r="C14" s="3">
        <v>-305308</v>
      </c>
      <c r="E14" s="3">
        <v>-538862</v>
      </c>
    </row>
    <row r="15" spans="1:5" ht="17.5" customHeight="1" x14ac:dyDescent="0.35">
      <c r="A15" s="6"/>
      <c r="B15" s="6" t="s">
        <v>77</v>
      </c>
      <c r="C15" s="3">
        <v>-1057396</v>
      </c>
      <c r="E15" s="3">
        <v>-2581671</v>
      </c>
    </row>
    <row r="16" spans="1:5" ht="17.5" customHeight="1" x14ac:dyDescent="0.35">
      <c r="A16" s="6"/>
      <c r="B16" s="6" t="s">
        <v>78</v>
      </c>
      <c r="C16" s="3">
        <v>3722</v>
      </c>
      <c r="E16" s="3">
        <v>6428</v>
      </c>
    </row>
    <row r="17" spans="1:5" ht="17.5" customHeight="1" x14ac:dyDescent="0.35">
      <c r="A17" s="6"/>
      <c r="B17" s="6" t="s">
        <v>79</v>
      </c>
      <c r="C17" s="3">
        <v>-14055</v>
      </c>
      <c r="E17" s="3">
        <v>-29089</v>
      </c>
    </row>
    <row r="18" spans="1:5" ht="17.5" customHeight="1" x14ac:dyDescent="0.35">
      <c r="A18" s="6"/>
      <c r="B18" s="6" t="s">
        <v>80</v>
      </c>
      <c r="C18" s="3">
        <v>1056048</v>
      </c>
      <c r="E18" s="3">
        <v>2798508</v>
      </c>
    </row>
    <row r="19" spans="1:5" ht="17.5" customHeight="1" x14ac:dyDescent="0.35">
      <c r="A19" s="6"/>
      <c r="B19" s="6" t="s">
        <v>81</v>
      </c>
      <c r="C19" s="3">
        <v>45040</v>
      </c>
      <c r="E19" s="3">
        <v>-451275</v>
      </c>
    </row>
    <row r="20" spans="1:5" ht="17.5" customHeight="1" x14ac:dyDescent="0.35">
      <c r="A20" s="6"/>
      <c r="B20" s="6" t="s">
        <v>82</v>
      </c>
      <c r="C20" s="3">
        <v>-33138</v>
      </c>
      <c r="E20" s="3">
        <v>-36192</v>
      </c>
    </row>
    <row r="21" spans="1:5" ht="17.5" customHeight="1" x14ac:dyDescent="0.35">
      <c r="A21" s="6"/>
      <c r="B21" s="6" t="s">
        <v>20</v>
      </c>
      <c r="C21" s="3">
        <v>-52120</v>
      </c>
      <c r="E21" s="3">
        <v>-230171</v>
      </c>
    </row>
    <row r="22" spans="1:5" ht="17.5" customHeight="1" x14ac:dyDescent="0.35">
      <c r="A22" s="59" t="s">
        <v>21</v>
      </c>
      <c r="B22" s="59"/>
      <c r="C22" s="41">
        <f>C4+C6+C13</f>
        <v>310929</v>
      </c>
      <c r="E22" s="41">
        <f>E4+E6+E13</f>
        <v>236911</v>
      </c>
    </row>
    <row r="23" spans="1:5" ht="17.5" customHeight="1" x14ac:dyDescent="0.35">
      <c r="A23" s="6"/>
      <c r="B23" s="6"/>
      <c r="C23" s="3"/>
      <c r="E23" s="3"/>
    </row>
    <row r="24" spans="1:5" ht="17.5" customHeight="1" x14ac:dyDescent="0.35">
      <c r="A24" s="58" t="s">
        <v>22</v>
      </c>
      <c r="B24" s="58"/>
      <c r="C24" s="4"/>
      <c r="E24" s="4"/>
    </row>
    <row r="25" spans="1:5" ht="17.5" customHeight="1" x14ac:dyDescent="0.35">
      <c r="A25" s="6"/>
      <c r="B25" s="6" t="s">
        <v>112</v>
      </c>
      <c r="C25" s="3">
        <v>-2209</v>
      </c>
      <c r="E25" s="3">
        <v>-3240</v>
      </c>
    </row>
    <row r="26" spans="1:5" ht="17.5" customHeight="1" x14ac:dyDescent="0.35">
      <c r="A26" s="6"/>
      <c r="B26" s="6" t="s">
        <v>113</v>
      </c>
      <c r="C26" s="3">
        <v>-803</v>
      </c>
      <c r="E26" s="3">
        <v>-3263</v>
      </c>
    </row>
    <row r="27" spans="1:5" ht="17.5" customHeight="1" x14ac:dyDescent="0.35">
      <c r="A27" s="6"/>
      <c r="B27" s="6" t="s">
        <v>114</v>
      </c>
      <c r="C27" s="3">
        <v>38</v>
      </c>
      <c r="E27" s="3">
        <v>38</v>
      </c>
    </row>
    <row r="28" spans="1:5" ht="17.5" customHeight="1" x14ac:dyDescent="0.35">
      <c r="A28" s="59" t="s">
        <v>23</v>
      </c>
      <c r="B28" s="59"/>
      <c r="C28" s="2">
        <f>SUM(C25:C27)</f>
        <v>-2974</v>
      </c>
      <c r="E28" s="2">
        <f>SUM(E25:E27)</f>
        <v>-6465</v>
      </c>
    </row>
    <row r="29" spans="1:5" ht="17.5" customHeight="1" x14ac:dyDescent="0.35">
      <c r="A29" s="53"/>
      <c r="B29" s="53"/>
      <c r="C29" s="3"/>
      <c r="E29" s="3"/>
    </row>
    <row r="30" spans="1:5" ht="17.5" customHeight="1" x14ac:dyDescent="0.35">
      <c r="A30" s="58" t="s">
        <v>44</v>
      </c>
      <c r="B30" s="58"/>
      <c r="C30" s="4"/>
      <c r="E30" s="4"/>
    </row>
    <row r="31" spans="1:5" ht="17.5" customHeight="1" x14ac:dyDescent="0.35">
      <c r="A31" s="6"/>
      <c r="B31" s="6" t="s">
        <v>58</v>
      </c>
      <c r="C31" s="3">
        <v>0</v>
      </c>
      <c r="E31" s="3">
        <v>200610</v>
      </c>
    </row>
    <row r="32" spans="1:5" ht="17.5" customHeight="1" x14ac:dyDescent="0.35">
      <c r="A32" s="6"/>
      <c r="B32" s="6" t="s">
        <v>59</v>
      </c>
      <c r="C32" s="3">
        <v>0</v>
      </c>
      <c r="E32" s="3">
        <v>200000</v>
      </c>
    </row>
    <row r="33" spans="1:5" ht="17.5" customHeight="1" x14ac:dyDescent="0.35">
      <c r="A33" s="59" t="s">
        <v>45</v>
      </c>
      <c r="B33" s="59"/>
      <c r="C33" s="2">
        <f>SUM(C31:C32)</f>
        <v>0</v>
      </c>
      <c r="E33" s="2">
        <f>SUM(E31:E32)</f>
        <v>400610</v>
      </c>
    </row>
    <row r="34" spans="1:5" ht="17.5" customHeight="1" thickBot="1" x14ac:dyDescent="0.4">
      <c r="A34" s="1"/>
      <c r="B34" s="1"/>
      <c r="C34" s="3"/>
      <c r="E34" s="3"/>
    </row>
    <row r="35" spans="1:5" ht="17.5" customHeight="1" thickTop="1" thickBot="1" x14ac:dyDescent="0.4">
      <c r="A35" s="61" t="s">
        <v>24</v>
      </c>
      <c r="B35" s="61"/>
      <c r="C35" s="43">
        <f>C22+C28+C33</f>
        <v>307955</v>
      </c>
      <c r="E35" s="43">
        <f>E22+E28+E33</f>
        <v>631056</v>
      </c>
    </row>
    <row r="36" spans="1:5" ht="17.5" customHeight="1" thickTop="1" x14ac:dyDescent="0.35">
      <c r="A36" s="6"/>
      <c r="B36" s="6"/>
      <c r="C36" s="3"/>
      <c r="E36" s="3"/>
    </row>
    <row r="37" spans="1:5" ht="17.5" customHeight="1" x14ac:dyDescent="0.35">
      <c r="A37" s="59" t="s">
        <v>115</v>
      </c>
      <c r="B37" s="59"/>
      <c r="C37" s="42"/>
      <c r="E37" s="42"/>
    </row>
    <row r="38" spans="1:5" ht="17.5" customHeight="1" x14ac:dyDescent="0.35">
      <c r="A38" s="6"/>
      <c r="B38" s="6" t="s">
        <v>38</v>
      </c>
      <c r="C38" s="3">
        <v>1829450</v>
      </c>
      <c r="E38" s="3">
        <v>1506349</v>
      </c>
    </row>
    <row r="39" spans="1:5" ht="17.5" customHeight="1" thickBot="1" x14ac:dyDescent="0.4">
      <c r="A39" s="6"/>
      <c r="B39" s="6" t="s">
        <v>39</v>
      </c>
      <c r="C39" s="3">
        <v>2137405</v>
      </c>
      <c r="E39" s="3">
        <v>2137405</v>
      </c>
    </row>
    <row r="40" spans="1:5" ht="17.5" customHeight="1" thickTop="1" thickBot="1" x14ac:dyDescent="0.4">
      <c r="A40" s="61" t="s">
        <v>24</v>
      </c>
      <c r="B40" s="61"/>
      <c r="C40" s="43">
        <f>C39-C38</f>
        <v>307955</v>
      </c>
      <c r="E40" s="43">
        <f>E39-E38</f>
        <v>631056</v>
      </c>
    </row>
    <row r="41" spans="1:5" ht="17.5" customHeight="1" thickTop="1" x14ac:dyDescent="0.35">
      <c r="C41" s="3"/>
      <c r="E41" s="3"/>
    </row>
    <row r="42" spans="1:5" ht="17.5" hidden="1" customHeight="1" x14ac:dyDescent="0.35">
      <c r="C42" s="5"/>
      <c r="E42" s="5"/>
    </row>
    <row r="43" spans="1:5" ht="17.5" hidden="1" customHeight="1" x14ac:dyDescent="0.35">
      <c r="C43" s="5">
        <f>C35-C40</f>
        <v>0</v>
      </c>
      <c r="E43" s="5"/>
    </row>
  </sheetData>
  <mergeCells count="13">
    <mergeCell ref="A37:B37"/>
    <mergeCell ref="A40:B40"/>
    <mergeCell ref="A28:B28"/>
    <mergeCell ref="A35:B35"/>
    <mergeCell ref="A22:B22"/>
    <mergeCell ref="A30:B30"/>
    <mergeCell ref="A33:B33"/>
    <mergeCell ref="A3:B3"/>
    <mergeCell ref="A4:B4"/>
    <mergeCell ref="A5:B5"/>
    <mergeCell ref="A6:B6"/>
    <mergeCell ref="A24:B24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Balanço</vt:lpstr>
      <vt:lpstr>DR</vt:lpstr>
      <vt:lpstr>DRA</vt:lpstr>
      <vt:lpstr>DMPL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cp:lastPrinted>2025-07-17T13:47:20Z</cp:lastPrinted>
  <dcterms:created xsi:type="dcterms:W3CDTF">2020-06-01T17:09:21Z</dcterms:created>
  <dcterms:modified xsi:type="dcterms:W3CDTF">2026-03-27T13:04:37Z</dcterms:modified>
</cp:coreProperties>
</file>